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1130" windowHeight="9300" activeTab="0"/>
  </bookViews>
  <sheets>
    <sheet name="worksheet" sheetId="1" r:id="rId1"/>
  </sheets>
  <definedNames>
    <definedName name="_xlnm.Print_Area" localSheetId="0">'worksheet'!$A$1:$K$110</definedName>
  </definedNames>
  <calcPr fullCalcOnLoad="1"/>
</workbook>
</file>

<file path=xl/sharedStrings.xml><?xml version="1.0" encoding="utf-8"?>
<sst xmlns="http://schemas.openxmlformats.org/spreadsheetml/2006/main" count="112" uniqueCount="104">
  <si>
    <t>Total</t>
  </si>
  <si>
    <t>Requested</t>
  </si>
  <si>
    <t>SUPPLIES</t>
  </si>
  <si>
    <t>TRAVEL</t>
  </si>
  <si>
    <t>OTHER EXPENSES</t>
  </si>
  <si>
    <t>TOTAL DIRECT COSTS</t>
  </si>
  <si>
    <t>INDIRECT COSTS</t>
  </si>
  <si>
    <t>TOTAL COSTS</t>
  </si>
  <si>
    <t>MTDC</t>
  </si>
  <si>
    <t>Supplies</t>
  </si>
  <si>
    <t>International Travel</t>
  </si>
  <si>
    <t>PROJECT DATES:</t>
  </si>
  <si>
    <t>Duplication/printing</t>
  </si>
  <si>
    <t>PARTICIPANT SUPPORT COSTS</t>
  </si>
  <si>
    <t>SUB-CONTRACTOR</t>
  </si>
  <si>
    <t>EQUIPMENT</t>
  </si>
  <si>
    <t>Equipment &gt;$ 5,000.00</t>
  </si>
  <si>
    <t>SPF Proposal No.:</t>
  </si>
  <si>
    <t>PI NAME:</t>
  </si>
  <si>
    <t>DEPARTMENT:</t>
  </si>
  <si>
    <t>BENEFITS</t>
  </si>
  <si>
    <t>Cost Sharing?</t>
  </si>
  <si>
    <t>OASDI</t>
  </si>
  <si>
    <t>MEDICARE</t>
  </si>
  <si>
    <t>RETIREMENT</t>
  </si>
  <si>
    <t>Travel Total</t>
  </si>
  <si>
    <t>Participant Support Total</t>
  </si>
  <si>
    <t>Supplies Total</t>
  </si>
  <si>
    <t>Salaries Total</t>
  </si>
  <si>
    <t>Other Expenses Total</t>
  </si>
  <si>
    <t xml:space="preserve">Sub-Contractor  Total </t>
  </si>
  <si>
    <t>Equipment Total</t>
  </si>
  <si>
    <t>IDC Deviation Justification:</t>
  </si>
  <si>
    <t>Contract Terms</t>
  </si>
  <si>
    <t>Account Number</t>
  </si>
  <si>
    <t>EXPENSE</t>
  </si>
  <si>
    <t>DESCRIPTION</t>
  </si>
  <si>
    <t>DENTAL</t>
  </si>
  <si>
    <t>VISION</t>
  </si>
  <si>
    <t>LIFE</t>
  </si>
  <si>
    <t>Domestic Travel In-state</t>
  </si>
  <si>
    <t>Domestic Travel Out-of-state</t>
  </si>
  <si>
    <t xml:space="preserve">            </t>
  </si>
  <si>
    <t>Salaries Non benefited</t>
  </si>
  <si>
    <t>Salaries Students AY</t>
  </si>
  <si>
    <t>Salaries Reimbursed</t>
  </si>
  <si>
    <t>Salaries Benefited</t>
  </si>
  <si>
    <t>Benefits Reimbursed</t>
  </si>
  <si>
    <t xml:space="preserve">COMMENTS: </t>
  </si>
  <si>
    <t>Equipment &lt; $ 5,000.00</t>
  </si>
  <si>
    <t xml:space="preserve">Project Title: </t>
  </si>
  <si>
    <t>FUNDING AGENCY:</t>
  </si>
  <si>
    <t xml:space="preserve">Deviation from negotiated 45%  IDC </t>
  </si>
  <si>
    <r>
      <t>PERSONNEL -</t>
    </r>
    <r>
      <rPr>
        <sz val="11"/>
        <rFont val="Arial"/>
        <family val="2"/>
      </rPr>
      <t xml:space="preserve"> SALARIES</t>
    </r>
  </si>
  <si>
    <t>HEALTH</t>
  </si>
  <si>
    <t>WORKERS COMPENSATION</t>
  </si>
  <si>
    <t>UNEMPLOYMENT INSURANCE</t>
  </si>
  <si>
    <t>FRINGE &amp; BENEFITS</t>
  </si>
  <si>
    <t xml:space="preserve">FRINGE  </t>
  </si>
  <si>
    <t>Fringe &amp; Benefits Total</t>
  </si>
  <si>
    <t>Hospitality (Food, Room Rental)</t>
  </si>
  <si>
    <t>Communications (Phone/Internet)</t>
  </si>
  <si>
    <t>Year 1</t>
  </si>
  <si>
    <t>Contractual Services</t>
  </si>
  <si>
    <t>Honorariums</t>
  </si>
  <si>
    <t>Sub-contract (first 25K, incurs IDC)</t>
  </si>
  <si>
    <t>Sub-contract (no IDC)</t>
  </si>
  <si>
    <t>Year 2</t>
  </si>
  <si>
    <t>Year 3</t>
  </si>
  <si>
    <t>Year 4</t>
  </si>
  <si>
    <t>Year 5</t>
  </si>
  <si>
    <t>Other Expenses</t>
  </si>
  <si>
    <t>*Modified Total Direct Costs (MTDC) consists of all salaries and wages, fringe benefits, materials, supplies, services, travel and subgrants and subcontracts up to the first $25,000 of each subgrant or subcontract (regardless of the period covered by the subgrant or subcontract).  Modified total direct costs shall exclude equipment (hardware which exceeds the unit cost  of $5000) capital expenditures, charges for patient care, tuition remission, rental costs of off-site facilities, participant support costs, scholarships, and fellowships as well as the portion of each subgrant and subcontract in excess of $25,000.</t>
  </si>
  <si>
    <t>Tuition</t>
  </si>
  <si>
    <t>Student Stipend (fellowships)</t>
  </si>
  <si>
    <t>for more options, unhide the cells below</t>
  </si>
  <si>
    <t>Telephone Usage Charges</t>
  </si>
  <si>
    <t>Computer Networks</t>
  </si>
  <si>
    <t>Utilities</t>
  </si>
  <si>
    <t>Subscriptions</t>
  </si>
  <si>
    <t>Counseling Services</t>
  </si>
  <si>
    <t>Guest Lecture / Speaker</t>
  </si>
  <si>
    <t>IT Hardware</t>
  </si>
  <si>
    <t>Postage &amp; Freight</t>
  </si>
  <si>
    <t>Insurance Premiums</t>
  </si>
  <si>
    <t>Advertising &amp; Promo Publication</t>
  </si>
  <si>
    <t>Repairs &amp; Maintenance</t>
  </si>
  <si>
    <t>Space Rental</t>
  </si>
  <si>
    <t>Publications</t>
  </si>
  <si>
    <t>Work Requests</t>
  </si>
  <si>
    <t>Memberships</t>
  </si>
  <si>
    <t>Special Consultant</t>
  </si>
  <si>
    <t>Supplies - Food</t>
  </si>
  <si>
    <t>Housing Dining Charges</t>
  </si>
  <si>
    <t>Taxes &amp; Licenses</t>
  </si>
  <si>
    <t>Vehicle Repairs &amp; Maintenance</t>
  </si>
  <si>
    <t>Events</t>
  </si>
  <si>
    <t>Federal Work Study</t>
  </si>
  <si>
    <t>contact Pre-Award office about current rates</t>
  </si>
  <si>
    <t>Jim Graham</t>
  </si>
  <si>
    <t>Env Sci &amp; Mgmt</t>
  </si>
  <si>
    <t>UAV usage charges ($50/day)</t>
  </si>
  <si>
    <t>PI Jim Graham ($44.63/hr*2hrs)</t>
  </si>
  <si>
    <t>Jordan ($30/hr*20hrs)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</si>
</sst>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9"/>
      <name val="Geneva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color indexed="8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Genev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Genev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4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right"/>
    </xf>
    <xf numFmtId="5" fontId="2" fillId="33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5" fontId="4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2" fillId="20" borderId="12" xfId="0" applyFont="1" applyFill="1" applyBorder="1" applyAlignment="1">
      <alignment/>
    </xf>
    <xf numFmtId="0" fontId="4" fillId="20" borderId="12" xfId="0" applyFont="1" applyFill="1" applyBorder="1" applyAlignment="1">
      <alignment horizontal="right"/>
    </xf>
    <xf numFmtId="0" fontId="4" fillId="20" borderId="12" xfId="0" applyFont="1" applyFill="1" applyBorder="1" applyAlignment="1">
      <alignment/>
    </xf>
    <xf numFmtId="5" fontId="2" fillId="20" borderId="12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 horizontal="right" wrapText="1"/>
    </xf>
    <xf numFmtId="0" fontId="4" fillId="34" borderId="12" xfId="0" applyFont="1" applyFill="1" applyBorder="1" applyAlignment="1">
      <alignment/>
    </xf>
    <xf numFmtId="164" fontId="3" fillId="34" borderId="12" xfId="0" applyNumberFormat="1" applyFont="1" applyFill="1" applyBorder="1" applyAlignment="1">
      <alignment horizontal="center"/>
    </xf>
    <xf numFmtId="15" fontId="3" fillId="34" borderId="12" xfId="0" applyNumberFormat="1" applyFont="1" applyFill="1" applyBorder="1" applyAlignment="1">
      <alignment horizontal="center"/>
    </xf>
    <xf numFmtId="164" fontId="4" fillId="34" borderId="12" xfId="0" applyNumberFormat="1" applyFont="1" applyFill="1" applyBorder="1" applyAlignment="1">
      <alignment/>
    </xf>
    <xf numFmtId="0" fontId="2" fillId="2" borderId="18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center"/>
    </xf>
    <xf numFmtId="14" fontId="2" fillId="2" borderId="19" xfId="0" applyNumberFormat="1" applyFont="1" applyFill="1" applyBorder="1" applyAlignment="1">
      <alignment horizontal="center"/>
    </xf>
    <xf numFmtId="14" fontId="2" fillId="2" borderId="20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8" fillId="0" borderId="0" xfId="0" applyFont="1" applyBorder="1" applyAlignment="1">
      <alignment vertical="top" wrapText="1"/>
    </xf>
    <xf numFmtId="0" fontId="51" fillId="0" borderId="0" xfId="0" applyFont="1" applyBorder="1" applyAlignment="1">
      <alignment/>
    </xf>
    <xf numFmtId="164" fontId="51" fillId="0" borderId="0" xfId="0" applyNumberFormat="1" applyFont="1" applyBorder="1" applyAlignment="1">
      <alignment/>
    </xf>
    <xf numFmtId="3" fontId="51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4" fillId="34" borderId="12" xfId="0" applyFont="1" applyFill="1" applyBorder="1" applyAlignment="1">
      <alignment horizontal="left"/>
    </xf>
    <xf numFmtId="42" fontId="52" fillId="0" borderId="12" xfId="0" applyNumberFormat="1" applyFont="1" applyBorder="1" applyAlignment="1">
      <alignment/>
    </xf>
    <xf numFmtId="0" fontId="4" fillId="34" borderId="12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34" borderId="21" xfId="0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0" fontId="51" fillId="20" borderId="12" xfId="0" applyFont="1" applyFill="1" applyBorder="1" applyAlignment="1">
      <alignment horizontal="center"/>
    </xf>
    <xf numFmtId="0" fontId="51" fillId="0" borderId="12" xfId="57" applyFont="1" applyBorder="1" applyAlignment="1">
      <alignment horizontal="center"/>
      <protection/>
    </xf>
    <xf numFmtId="0" fontId="52" fillId="0" borderId="12" xfId="0" applyFont="1" applyBorder="1" applyAlignment="1">
      <alignment horizontal="center"/>
    </xf>
    <xf numFmtId="0" fontId="51" fillId="0" borderId="12" xfId="57" applyFont="1" applyFill="1" applyBorder="1" applyAlignment="1">
      <alignment horizontal="center"/>
      <protection/>
    </xf>
    <xf numFmtId="0" fontId="53" fillId="20" borderId="12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20" borderId="12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4" fontId="4" fillId="0" borderId="0" xfId="0" applyNumberFormat="1" applyFont="1" applyAlignment="1">
      <alignment/>
    </xf>
    <xf numFmtId="0" fontId="4" fillId="0" borderId="1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34" borderId="21" xfId="0" applyFont="1" applyFill="1" applyBorder="1" applyAlignment="1">
      <alignment wrapText="1"/>
    </xf>
    <xf numFmtId="10" fontId="4" fillId="34" borderId="21" xfId="0" applyNumberFormat="1" applyFont="1" applyFill="1" applyBorder="1" applyAlignment="1">
      <alignment horizontal="center" vertical="center" wrapText="1"/>
    </xf>
    <xf numFmtId="10" fontId="4" fillId="0" borderId="12" xfId="0" applyNumberFormat="1" applyFont="1" applyBorder="1" applyAlignment="1">
      <alignment horizontal="center" wrapText="1"/>
    </xf>
    <xf numFmtId="10" fontId="4" fillId="34" borderId="12" xfId="0" applyNumberFormat="1" applyFont="1" applyFill="1" applyBorder="1" applyAlignment="1">
      <alignment horizontal="center" wrapText="1"/>
    </xf>
    <xf numFmtId="0" fontId="4" fillId="34" borderId="12" xfId="0" applyFont="1" applyFill="1" applyBorder="1" applyAlignment="1">
      <alignment wrapText="1"/>
    </xf>
    <xf numFmtId="0" fontId="4" fillId="20" borderId="12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5" fillId="20" borderId="12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9" fontId="5" fillId="0" borderId="12" xfId="0" applyNumberFormat="1" applyFont="1" applyBorder="1" applyAlignment="1">
      <alignment wrapText="1"/>
    </xf>
    <xf numFmtId="42" fontId="51" fillId="0" borderId="12" xfId="0" applyNumberFormat="1" applyFont="1" applyBorder="1" applyAlignment="1">
      <alignment horizontal="center"/>
    </xf>
    <xf numFmtId="42" fontId="3" fillId="33" borderId="12" xfId="0" applyNumberFormat="1" applyFont="1" applyFill="1" applyBorder="1" applyAlignment="1">
      <alignment horizontal="center"/>
    </xf>
    <xf numFmtId="42" fontId="4" fillId="0" borderId="12" xfId="0" applyNumberFormat="1" applyFont="1" applyBorder="1" applyAlignment="1">
      <alignment/>
    </xf>
    <xf numFmtId="42" fontId="51" fillId="0" borderId="12" xfId="42" applyNumberFormat="1" applyFont="1" applyBorder="1" applyAlignment="1">
      <alignment/>
    </xf>
    <xf numFmtId="42" fontId="4" fillId="33" borderId="12" xfId="42" applyNumberFormat="1" applyFont="1" applyFill="1" applyBorder="1" applyAlignment="1">
      <alignment/>
    </xf>
    <xf numFmtId="42" fontId="52" fillId="0" borderId="23" xfId="42" applyNumberFormat="1" applyFont="1" applyBorder="1" applyAlignment="1">
      <alignment/>
    </xf>
    <xf numFmtId="42" fontId="2" fillId="33" borderId="23" xfId="42" applyNumberFormat="1" applyFont="1" applyFill="1" applyBorder="1" applyAlignment="1">
      <alignment/>
    </xf>
    <xf numFmtId="42" fontId="2" fillId="0" borderId="12" xfId="0" applyNumberFormat="1" applyFont="1" applyBorder="1" applyAlignment="1">
      <alignment/>
    </xf>
    <xf numFmtId="42" fontId="51" fillId="34" borderId="21" xfId="42" applyNumberFormat="1" applyFont="1" applyFill="1" applyBorder="1" applyAlignment="1">
      <alignment/>
    </xf>
    <xf numFmtId="42" fontId="52" fillId="34" borderId="21" xfId="42" applyNumberFormat="1" applyFont="1" applyFill="1" applyBorder="1" applyAlignment="1">
      <alignment/>
    </xf>
    <xf numFmtId="42" fontId="2" fillId="20" borderId="12" xfId="0" applyNumberFormat="1" applyFont="1" applyFill="1" applyBorder="1" applyAlignment="1">
      <alignment/>
    </xf>
    <xf numFmtId="42" fontId="2" fillId="34" borderId="21" xfId="42" applyNumberFormat="1" applyFont="1" applyFill="1" applyBorder="1" applyAlignment="1">
      <alignment/>
    </xf>
    <xf numFmtId="42" fontId="2" fillId="33" borderId="12" xfId="42" applyNumberFormat="1" applyFont="1" applyFill="1" applyBorder="1" applyAlignment="1">
      <alignment/>
    </xf>
    <xf numFmtId="42" fontId="4" fillId="0" borderId="12" xfId="42" applyNumberFormat="1" applyFont="1" applyBorder="1" applyAlignment="1">
      <alignment/>
    </xf>
    <xf numFmtId="42" fontId="51" fillId="0" borderId="12" xfId="0" applyNumberFormat="1" applyFont="1" applyBorder="1" applyAlignment="1">
      <alignment/>
    </xf>
    <xf numFmtId="42" fontId="51" fillId="34" borderId="12" xfId="0" applyNumberFormat="1" applyFont="1" applyFill="1" applyBorder="1" applyAlignment="1">
      <alignment/>
    </xf>
    <xf numFmtId="42" fontId="4" fillId="34" borderId="12" xfId="42" applyNumberFormat="1" applyFont="1" applyFill="1" applyBorder="1" applyAlignment="1">
      <alignment/>
    </xf>
    <xf numFmtId="42" fontId="52" fillId="0" borderId="12" xfId="42" applyNumberFormat="1" applyFont="1" applyBorder="1" applyAlignment="1">
      <alignment/>
    </xf>
    <xf numFmtId="42" fontId="52" fillId="20" borderId="12" xfId="42" applyNumberFormat="1" applyFont="1" applyFill="1" applyBorder="1" applyAlignment="1">
      <alignment/>
    </xf>
    <xf numFmtId="42" fontId="2" fillId="20" borderId="12" xfId="42" applyNumberFormat="1" applyFont="1" applyFill="1" applyBorder="1" applyAlignment="1">
      <alignment/>
    </xf>
    <xf numFmtId="42" fontId="4" fillId="33" borderId="12" xfId="0" applyNumberFormat="1" applyFont="1" applyFill="1" applyBorder="1" applyAlignment="1">
      <alignment/>
    </xf>
    <xf numFmtId="42" fontId="4" fillId="34" borderId="12" xfId="0" applyNumberFormat="1" applyFont="1" applyFill="1" applyBorder="1" applyAlignment="1">
      <alignment/>
    </xf>
    <xf numFmtId="42" fontId="2" fillId="0" borderId="12" xfId="42" applyNumberFormat="1" applyFont="1" applyBorder="1" applyAlignment="1">
      <alignment/>
    </xf>
    <xf numFmtId="42" fontId="52" fillId="34" borderId="12" xfId="42" applyNumberFormat="1" applyFont="1" applyFill="1" applyBorder="1" applyAlignment="1">
      <alignment/>
    </xf>
    <xf numFmtId="42" fontId="2" fillId="34" borderId="12" xfId="42" applyNumberFormat="1" applyFont="1" applyFill="1" applyBorder="1" applyAlignment="1">
      <alignment/>
    </xf>
    <xf numFmtId="42" fontId="52" fillId="20" borderId="12" xfId="0" applyNumberFormat="1" applyFont="1" applyFill="1" applyBorder="1" applyAlignment="1">
      <alignment/>
    </xf>
    <xf numFmtId="42" fontId="4" fillId="20" borderId="12" xfId="42" applyNumberFormat="1" applyFont="1" applyFill="1" applyBorder="1" applyAlignment="1">
      <alignment/>
    </xf>
    <xf numFmtId="42" fontId="52" fillId="34" borderId="12" xfId="0" applyNumberFormat="1" applyFont="1" applyFill="1" applyBorder="1" applyAlignment="1">
      <alignment/>
    </xf>
    <xf numFmtId="42" fontId="52" fillId="0" borderId="12" xfId="44" applyNumberFormat="1" applyFont="1" applyBorder="1" applyAlignment="1">
      <alignment/>
    </xf>
    <xf numFmtId="42" fontId="2" fillId="33" borderId="12" xfId="44" applyNumberFormat="1" applyFont="1" applyFill="1" applyBorder="1" applyAlignment="1">
      <alignment/>
    </xf>
    <xf numFmtId="42" fontId="2" fillId="0" borderId="12" xfId="44" applyNumberFormat="1" applyFont="1" applyBorder="1" applyAlignment="1">
      <alignment/>
    </xf>
    <xf numFmtId="42" fontId="52" fillId="20" borderId="12" xfId="44" applyNumberFormat="1" applyFont="1" applyFill="1" applyBorder="1" applyAlignment="1">
      <alignment/>
    </xf>
    <xf numFmtId="42" fontId="2" fillId="20" borderId="12" xfId="44" applyNumberFormat="1" applyFont="1" applyFill="1" applyBorder="1" applyAlignment="1">
      <alignment/>
    </xf>
    <xf numFmtId="42" fontId="52" fillId="34" borderId="12" xfId="44" applyNumberFormat="1" applyFont="1" applyFill="1" applyBorder="1" applyAlignment="1">
      <alignment/>
    </xf>
    <xf numFmtId="42" fontId="2" fillId="34" borderId="12" xfId="44" applyNumberFormat="1" applyFont="1" applyFill="1" applyBorder="1" applyAlignment="1">
      <alignment/>
    </xf>
    <xf numFmtId="42" fontId="51" fillId="0" borderId="12" xfId="44" applyNumberFormat="1" applyFont="1" applyBorder="1" applyAlignment="1">
      <alignment/>
    </xf>
    <xf numFmtId="42" fontId="4" fillId="0" borderId="12" xfId="44" applyNumberFormat="1" applyFont="1" applyBorder="1" applyAlignment="1">
      <alignment/>
    </xf>
    <xf numFmtId="42" fontId="2" fillId="33" borderId="12" xfId="0" applyNumberFormat="1" applyFont="1" applyFill="1" applyBorder="1" applyAlignment="1">
      <alignment/>
    </xf>
    <xf numFmtId="42" fontId="51" fillId="20" borderId="12" xfId="0" applyNumberFormat="1" applyFont="1" applyFill="1" applyBorder="1" applyAlignment="1">
      <alignment/>
    </xf>
    <xf numFmtId="42" fontId="53" fillId="20" borderId="12" xfId="0" applyNumberFormat="1" applyFont="1" applyFill="1" applyBorder="1" applyAlignment="1">
      <alignment/>
    </xf>
    <xf numFmtId="42" fontId="5" fillId="20" borderId="12" xfId="0" applyNumberFormat="1" applyFont="1" applyFill="1" applyBorder="1" applyAlignment="1">
      <alignment/>
    </xf>
    <xf numFmtId="42" fontId="53" fillId="34" borderId="12" xfId="0" applyNumberFormat="1" applyFont="1" applyFill="1" applyBorder="1" applyAlignment="1">
      <alignment/>
    </xf>
    <xf numFmtId="42" fontId="5" fillId="34" borderId="12" xfId="0" applyNumberFormat="1" applyFont="1" applyFill="1" applyBorder="1" applyAlignment="1">
      <alignment/>
    </xf>
    <xf numFmtId="42" fontId="5" fillId="33" borderId="12" xfId="0" applyNumberFormat="1" applyFont="1" applyFill="1" applyBorder="1" applyAlignment="1">
      <alignment/>
    </xf>
    <xf numFmtId="42" fontId="4" fillId="20" borderId="12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14" fontId="2" fillId="0" borderId="24" xfId="0" applyNumberFormat="1" applyFont="1" applyBorder="1" applyAlignment="1">
      <alignment horizontal="center"/>
    </xf>
    <xf numFmtId="14" fontId="2" fillId="0" borderId="25" xfId="0" applyNumberFormat="1" applyFont="1" applyBorder="1" applyAlignment="1">
      <alignment horizontal="center"/>
    </xf>
    <xf numFmtId="14" fontId="2" fillId="0" borderId="26" xfId="0" applyNumberFormat="1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9" fontId="4" fillId="2" borderId="12" xfId="0" applyNumberFormat="1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164" fontId="55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PageLayoutView="0" workbookViewId="0" topLeftCell="A5">
      <selection activeCell="D92" sqref="D92"/>
    </sheetView>
  </sheetViews>
  <sheetFormatPr defaultColWidth="10.875" defaultRowHeight="12" outlineLevelRow="1"/>
  <cols>
    <col min="1" max="1" width="35.00390625" style="2" customWidth="1"/>
    <col min="2" max="2" width="46.375" style="2" customWidth="1"/>
    <col min="3" max="3" width="9.875" style="2" customWidth="1"/>
    <col min="4" max="4" width="16.375" style="23" customWidth="1"/>
    <col min="5" max="5" width="12.75390625" style="23" hidden="1" customWidth="1"/>
    <col min="6" max="6" width="13.375" style="2" hidden="1" customWidth="1"/>
    <col min="7" max="7" width="13.00390625" style="2" hidden="1" customWidth="1"/>
    <col min="8" max="8" width="12.625" style="2" hidden="1" customWidth="1"/>
    <col min="9" max="9" width="1.37890625" style="2" customWidth="1"/>
    <col min="10" max="10" width="19.625" style="23" customWidth="1"/>
    <col min="11" max="12" width="10.875" style="2" customWidth="1"/>
    <col min="13" max="13" width="15.375" style="2" customWidth="1"/>
    <col min="14" max="15" width="10.875" style="2" hidden="1" customWidth="1"/>
    <col min="16" max="16384" width="10.875" style="2" customWidth="1"/>
  </cols>
  <sheetData>
    <row r="1" spans="1:10" ht="15">
      <c r="A1" s="8" t="s">
        <v>17</v>
      </c>
      <c r="B1" s="40"/>
      <c r="C1" s="142"/>
      <c r="D1" s="143"/>
      <c r="E1" s="129">
        <f ca="1">TODAY()</f>
        <v>41916</v>
      </c>
      <c r="F1" s="130"/>
      <c r="G1" s="130"/>
      <c r="H1" s="130"/>
      <c r="I1" s="130"/>
      <c r="J1" s="131"/>
    </row>
    <row r="2" spans="1:10" ht="15">
      <c r="A2" s="35" t="s">
        <v>50</v>
      </c>
      <c r="B2" s="41"/>
      <c r="C2" s="42"/>
      <c r="D2" s="42"/>
      <c r="E2" s="43"/>
      <c r="F2" s="43"/>
      <c r="G2" s="43"/>
      <c r="H2" s="43"/>
      <c r="I2" s="43"/>
      <c r="J2" s="44"/>
    </row>
    <row r="3" spans="1:10" ht="14.25">
      <c r="A3" s="8" t="s">
        <v>21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26.25" customHeight="1">
      <c r="A4" s="10" t="s">
        <v>52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5" customHeight="1">
      <c r="A5" s="11" t="s">
        <v>32</v>
      </c>
      <c r="B5" s="134"/>
      <c r="C5" s="135"/>
      <c r="D5" s="135"/>
      <c r="E5" s="135"/>
      <c r="F5" s="135"/>
      <c r="G5" s="135"/>
      <c r="H5" s="135"/>
      <c r="I5" s="135"/>
      <c r="J5" s="135"/>
    </row>
    <row r="6" spans="1:10" ht="22.5" customHeight="1">
      <c r="A6" s="8" t="s">
        <v>33</v>
      </c>
      <c r="B6" s="45" t="s">
        <v>42</v>
      </c>
      <c r="C6" s="46"/>
      <c r="D6" s="46"/>
      <c r="E6" s="140" t="s">
        <v>48</v>
      </c>
      <c r="F6" s="140"/>
      <c r="G6" s="140"/>
      <c r="H6" s="140"/>
      <c r="I6" s="140"/>
      <c r="J6" s="141"/>
    </row>
    <row r="7" spans="1:10" ht="7.5" customHeight="1">
      <c r="A7" s="5"/>
      <c r="B7" s="3"/>
      <c r="C7" s="3"/>
      <c r="D7" s="26"/>
      <c r="E7" s="26"/>
      <c r="F7" s="3"/>
      <c r="G7" s="3"/>
      <c r="H7" s="3"/>
      <c r="I7" s="3"/>
      <c r="J7" s="29"/>
    </row>
    <row r="8" spans="1:10" ht="15">
      <c r="A8" s="16" t="s">
        <v>18</v>
      </c>
      <c r="B8" s="47" t="s">
        <v>99</v>
      </c>
      <c r="C8" s="127" t="s">
        <v>19</v>
      </c>
      <c r="D8" s="127"/>
      <c r="E8" s="137" t="s">
        <v>100</v>
      </c>
      <c r="F8" s="137"/>
      <c r="G8" s="137"/>
      <c r="H8" s="137"/>
      <c r="I8" s="137"/>
      <c r="J8" s="137"/>
    </row>
    <row r="9" spans="1:10" ht="15">
      <c r="A9" s="16" t="s">
        <v>51</v>
      </c>
      <c r="B9" s="138"/>
      <c r="C9" s="139"/>
      <c r="D9" s="139"/>
      <c r="E9" s="139"/>
      <c r="F9" s="139"/>
      <c r="G9" s="139"/>
      <c r="H9" s="139"/>
      <c r="I9" s="139"/>
      <c r="J9" s="139"/>
    </row>
    <row r="10" spans="1:10" ht="15">
      <c r="A10" s="16" t="s">
        <v>11</v>
      </c>
      <c r="B10" s="139"/>
      <c r="C10" s="139"/>
      <c r="D10" s="139"/>
      <c r="E10" s="139"/>
      <c r="F10" s="139"/>
      <c r="G10" s="139"/>
      <c r="H10" s="139"/>
      <c r="I10" s="139"/>
      <c r="J10" s="139"/>
    </row>
    <row r="11" spans="1:10" ht="7.5" customHeight="1">
      <c r="A11" s="30"/>
      <c r="B11" s="31"/>
      <c r="C11" s="32"/>
      <c r="D11" s="24"/>
      <c r="E11" s="28"/>
      <c r="F11" s="4"/>
      <c r="G11" s="4"/>
      <c r="H11" s="4"/>
      <c r="I11" s="4"/>
      <c r="J11" s="33"/>
    </row>
    <row r="12" spans="1:10" ht="30" customHeight="1">
      <c r="A12" s="126" t="s">
        <v>35</v>
      </c>
      <c r="B12" s="126" t="s">
        <v>36</v>
      </c>
      <c r="C12" s="128" t="s">
        <v>34</v>
      </c>
      <c r="D12" s="25" t="s">
        <v>62</v>
      </c>
      <c r="E12" s="25" t="s">
        <v>67</v>
      </c>
      <c r="F12" s="25" t="s">
        <v>68</v>
      </c>
      <c r="G12" s="25" t="s">
        <v>69</v>
      </c>
      <c r="H12" s="25" t="s">
        <v>70</v>
      </c>
      <c r="I12" s="12"/>
      <c r="J12" s="25" t="s">
        <v>0</v>
      </c>
    </row>
    <row r="13" spans="1:10" ht="15">
      <c r="A13" s="126"/>
      <c r="B13" s="126"/>
      <c r="C13" s="128"/>
      <c r="D13" s="25" t="s">
        <v>1</v>
      </c>
      <c r="E13" s="25" t="s">
        <v>1</v>
      </c>
      <c r="F13" s="25" t="s">
        <v>1</v>
      </c>
      <c r="G13" s="25" t="s">
        <v>1</v>
      </c>
      <c r="H13" s="25" t="s">
        <v>1</v>
      </c>
      <c r="I13" s="12"/>
      <c r="J13" s="25" t="s">
        <v>1</v>
      </c>
    </row>
    <row r="14" spans="1:10" ht="15">
      <c r="A14" s="13" t="s">
        <v>53</v>
      </c>
      <c r="B14" s="36"/>
      <c r="C14" s="55"/>
      <c r="D14" s="37"/>
      <c r="E14" s="37"/>
      <c r="F14" s="38"/>
      <c r="G14" s="38"/>
      <c r="H14" s="38"/>
      <c r="I14" s="22"/>
      <c r="J14" s="39"/>
    </row>
    <row r="15" spans="1:10" ht="15" hidden="1" outlineLevel="1">
      <c r="A15" s="14" t="s">
        <v>45</v>
      </c>
      <c r="B15" s="69"/>
      <c r="C15" s="56">
        <v>601860</v>
      </c>
      <c r="D15" s="81"/>
      <c r="E15" s="81"/>
      <c r="F15" s="81"/>
      <c r="G15" s="81"/>
      <c r="H15" s="81"/>
      <c r="I15" s="82"/>
      <c r="J15" s="83">
        <f aca="true" t="shared" si="0" ref="J15:J21">SUM(D15:H15)</f>
        <v>0</v>
      </c>
    </row>
    <row r="16" spans="1:10" ht="14.25" hidden="1" outlineLevel="1">
      <c r="A16" s="15" t="s">
        <v>46</v>
      </c>
      <c r="B16" s="69">
        <f>IF(OR(E16&gt;0,F16&gt;0,G16&gt;0,H16&gt;0,D16&gt;0),"identify personnel, $/hour, # of hours","")</f>
      </c>
      <c r="C16" s="56">
        <v>601810</v>
      </c>
      <c r="D16" s="84"/>
      <c r="E16" s="84"/>
      <c r="F16" s="84"/>
      <c r="G16" s="84"/>
      <c r="H16" s="84"/>
      <c r="I16" s="85"/>
      <c r="J16" s="83">
        <f t="shared" si="0"/>
        <v>0</v>
      </c>
    </row>
    <row r="17" spans="1:10" ht="14.25" hidden="1" outlineLevel="1">
      <c r="A17" s="15" t="s">
        <v>43</v>
      </c>
      <c r="B17" s="69">
        <f>IF(OR(E17&gt;0,F17&gt;0,G17&gt;0,H17&gt;0,D17&gt;0),"identify personnel, $/hour, # of hours","")</f>
      </c>
      <c r="C17" s="56">
        <v>601840</v>
      </c>
      <c r="D17" s="84"/>
      <c r="E17" s="84"/>
      <c r="F17" s="84"/>
      <c r="G17" s="84"/>
      <c r="H17" s="84"/>
      <c r="I17" s="85"/>
      <c r="J17" s="83">
        <f t="shared" si="0"/>
        <v>0</v>
      </c>
    </row>
    <row r="18" spans="1:11" ht="14.25" hidden="1" outlineLevel="1">
      <c r="A18" s="15" t="s">
        <v>43</v>
      </c>
      <c r="B18" s="69">
        <f>IF(OR(E18&gt;0,F18&gt;0,G18&gt;0,H18&gt;0,D18&gt;0),"identify personnel, $/hour, # of hours","")</f>
      </c>
      <c r="C18" s="56">
        <v>601840</v>
      </c>
      <c r="D18" s="84"/>
      <c r="E18" s="84"/>
      <c r="F18" s="84"/>
      <c r="G18" s="84"/>
      <c r="H18" s="84"/>
      <c r="I18" s="85"/>
      <c r="J18" s="83">
        <f t="shared" si="0"/>
        <v>0</v>
      </c>
      <c r="K18" s="68"/>
    </row>
    <row r="19" spans="1:11" ht="14.25" outlineLevel="1">
      <c r="A19" s="15" t="s">
        <v>43</v>
      </c>
      <c r="B19" s="69" t="s">
        <v>102</v>
      </c>
      <c r="C19" s="56">
        <v>601840</v>
      </c>
      <c r="D19" s="84">
        <f>ROUND(44.63*2,0)</f>
        <v>89</v>
      </c>
      <c r="E19" s="84"/>
      <c r="F19" s="84"/>
      <c r="G19" s="84"/>
      <c r="H19" s="84"/>
      <c r="I19" s="85"/>
      <c r="J19" s="83">
        <f t="shared" si="0"/>
        <v>89</v>
      </c>
      <c r="K19" s="68"/>
    </row>
    <row r="20" spans="1:11" ht="14.25" outlineLevel="1">
      <c r="A20" s="15" t="s">
        <v>44</v>
      </c>
      <c r="B20" s="69" t="s">
        <v>103</v>
      </c>
      <c r="C20" s="56">
        <v>601830</v>
      </c>
      <c r="D20" s="84">
        <f>30*20</f>
        <v>600</v>
      </c>
      <c r="E20" s="84"/>
      <c r="F20" s="84"/>
      <c r="G20" s="84"/>
      <c r="H20" s="84"/>
      <c r="I20" s="85"/>
      <c r="J20" s="83">
        <f t="shared" si="0"/>
        <v>600</v>
      </c>
      <c r="K20" s="68"/>
    </row>
    <row r="21" spans="1:10" ht="14.25" hidden="1" outlineLevel="1">
      <c r="A21" s="15" t="s">
        <v>44</v>
      </c>
      <c r="B21" s="69"/>
      <c r="C21" s="56">
        <v>601830</v>
      </c>
      <c r="D21" s="84"/>
      <c r="E21" s="84"/>
      <c r="F21" s="84"/>
      <c r="G21" s="84"/>
      <c r="H21" s="84"/>
      <c r="I21" s="85"/>
      <c r="J21" s="83">
        <f t="shared" si="0"/>
        <v>0</v>
      </c>
    </row>
    <row r="22" spans="1:11" ht="15.75" collapsed="1" thickBot="1">
      <c r="A22" s="34" t="s">
        <v>28</v>
      </c>
      <c r="B22" s="70"/>
      <c r="C22" s="57"/>
      <c r="D22" s="86">
        <f>SUM(D15:D21)</f>
        <v>689</v>
      </c>
      <c r="E22" s="86">
        <f>SUM(E15:E21)</f>
        <v>0</v>
      </c>
      <c r="F22" s="86">
        <f>SUM(F15:F21)</f>
        <v>0</v>
      </c>
      <c r="G22" s="86">
        <f>SUM(G15:G21)</f>
        <v>0</v>
      </c>
      <c r="H22" s="86">
        <f>SUM(H15:H21)</f>
        <v>0</v>
      </c>
      <c r="I22" s="87"/>
      <c r="J22" s="88">
        <f>+SUM(J15:J21)</f>
        <v>689</v>
      </c>
      <c r="K22" s="2" t="b">
        <f>+SUM(D22:H22)=J22</f>
        <v>1</v>
      </c>
    </row>
    <row r="23" spans="1:10" ht="15.75" thickTop="1">
      <c r="A23" s="52" t="s">
        <v>57</v>
      </c>
      <c r="B23" s="71"/>
      <c r="C23" s="58"/>
      <c r="D23" s="89"/>
      <c r="E23" s="90"/>
      <c r="F23" s="90"/>
      <c r="G23" s="90"/>
      <c r="H23" s="90"/>
      <c r="I23" s="91"/>
      <c r="J23" s="92"/>
    </row>
    <row r="24" spans="1:10" ht="15" hidden="1" outlineLevel="1">
      <c r="A24" s="67" t="s">
        <v>47</v>
      </c>
      <c r="B24" s="69"/>
      <c r="C24" s="56">
        <v>603000</v>
      </c>
      <c r="D24" s="84"/>
      <c r="E24" s="84"/>
      <c r="F24" s="84"/>
      <c r="G24" s="84"/>
      <c r="H24" s="84"/>
      <c r="I24" s="93"/>
      <c r="J24" s="94">
        <f>SUM(D24:H24)</f>
        <v>0</v>
      </c>
    </row>
    <row r="25" spans="1:10" ht="15" collapsed="1">
      <c r="A25" s="36" t="s">
        <v>58</v>
      </c>
      <c r="B25" s="72"/>
      <c r="C25" s="58"/>
      <c r="D25" s="89"/>
      <c r="E25" s="90"/>
      <c r="F25" s="90"/>
      <c r="G25" s="90"/>
      <c r="H25" s="90"/>
      <c r="I25" s="91"/>
      <c r="J25" s="92"/>
    </row>
    <row r="26" spans="1:10" ht="14.25" outlineLevel="1">
      <c r="A26" s="11" t="s">
        <v>22</v>
      </c>
      <c r="B26" s="73">
        <v>0.062</v>
      </c>
      <c r="C26" s="56">
        <v>603001</v>
      </c>
      <c r="D26" s="95">
        <f>ROUND(SUMIF($C:$C,"601810",D:D)*$B26+SUMIF($C:$C,"601840",D:D)*$B26,0)</f>
        <v>6</v>
      </c>
      <c r="E26" s="95">
        <f>ROUND(SUMIF($C:$C,"601810",E:E)*$B26+SUMIF($C:$C,"601840",E:E)*$B26,0)</f>
        <v>0</v>
      </c>
      <c r="F26" s="95">
        <f>ROUND(SUMIF($C:$C,"601810",F:F)*$B26+SUMIF($C:$C,"601840",F:F)*$B26,0)</f>
        <v>0</v>
      </c>
      <c r="G26" s="95">
        <f>ROUND(SUMIF($C:$C,"601810",G:G)*$B26+SUMIF($C:$C,"601840",G:G)*$B26,0)</f>
        <v>0</v>
      </c>
      <c r="H26" s="95">
        <f>ROUND(SUMIF($C:$C,"601810",H:H)*$B26+SUMIF($C:$C,"601840",H:H)*$B26,0)</f>
        <v>0</v>
      </c>
      <c r="I26" s="85"/>
      <c r="J26" s="94">
        <f>SUM(D26:H26)</f>
        <v>6</v>
      </c>
    </row>
    <row r="27" spans="1:10" ht="14.25" outlineLevel="1">
      <c r="A27" s="11" t="s">
        <v>55</v>
      </c>
      <c r="B27" s="73">
        <v>0.0197</v>
      </c>
      <c r="C27" s="56">
        <v>603007</v>
      </c>
      <c r="D27" s="95">
        <f aca="true" t="shared" si="1" ref="D27:H28">ROUND(SUMIF($C:$C,"601810",D$1:D$65536)*$B27+SUMIF($C:$C,"601830",D$1:D$65536)*$B27+SUMIF($C:$C,"601840",D$1:D$65536)*$B27,0)</f>
        <v>14</v>
      </c>
      <c r="E27" s="95">
        <f t="shared" si="1"/>
        <v>0</v>
      </c>
      <c r="F27" s="95">
        <f t="shared" si="1"/>
        <v>0</v>
      </c>
      <c r="G27" s="95">
        <f t="shared" si="1"/>
        <v>0</v>
      </c>
      <c r="H27" s="95">
        <f t="shared" si="1"/>
        <v>0</v>
      </c>
      <c r="I27" s="85"/>
      <c r="J27" s="94">
        <f>SUM(D27:H27)</f>
        <v>14</v>
      </c>
    </row>
    <row r="28" spans="1:10" ht="14.25" outlineLevel="1">
      <c r="A28" s="11" t="s">
        <v>56</v>
      </c>
      <c r="B28" s="73">
        <v>0.044</v>
      </c>
      <c r="C28" s="56">
        <v>603010</v>
      </c>
      <c r="D28" s="95">
        <f t="shared" si="1"/>
        <v>30</v>
      </c>
      <c r="E28" s="95">
        <f t="shared" si="1"/>
        <v>0</v>
      </c>
      <c r="F28" s="95">
        <f t="shared" si="1"/>
        <v>0</v>
      </c>
      <c r="G28" s="95">
        <f t="shared" si="1"/>
        <v>0</v>
      </c>
      <c r="H28" s="95">
        <f t="shared" si="1"/>
        <v>0</v>
      </c>
      <c r="I28" s="85"/>
      <c r="J28" s="94">
        <f>SUM(D28:H28)</f>
        <v>30</v>
      </c>
    </row>
    <row r="29" spans="1:10" ht="15" outlineLevel="1">
      <c r="A29" s="11" t="s">
        <v>23</v>
      </c>
      <c r="B29" s="73">
        <v>0.0145</v>
      </c>
      <c r="C29" s="56">
        <v>603012</v>
      </c>
      <c r="D29" s="95">
        <f>ROUND(SUMIF($C:$C,"601810",D:D)*$B29+SUMIF($C:$C,"601840",D:D)*$B29,0)</f>
        <v>1</v>
      </c>
      <c r="E29" s="95">
        <f>ROUND(SUMIF($C:$C,"601810",E:E)*$B29+SUMIF($C:$C,"601840",E:E)*$B29,0)</f>
        <v>0</v>
      </c>
      <c r="F29" s="95">
        <f>ROUND(SUMIF($C:$C,"601810",F:F)*$B29+SUMIF($C:$C,"601840",F:F)*$B29,0)</f>
        <v>0</v>
      </c>
      <c r="G29" s="95">
        <f>ROUND(SUMIF($C:$C,"601810",G:G)*$B29+SUMIF($C:$C,"601840",G:G)*$B29,0)</f>
        <v>0</v>
      </c>
      <c r="H29" s="95">
        <f>ROUND(SUMIF($C:$C,"601810",H:H)*$B29+SUMIF($C:$C,"601840",H:H)*$B29,0)</f>
        <v>0</v>
      </c>
      <c r="I29" s="93"/>
      <c r="J29" s="94">
        <f>SUM(D29:H29)</f>
        <v>1</v>
      </c>
    </row>
    <row r="30" spans="1:10" ht="15" outlineLevel="1">
      <c r="A30" s="53" t="s">
        <v>20</v>
      </c>
      <c r="B30" s="74"/>
      <c r="C30" s="59"/>
      <c r="D30" s="96"/>
      <c r="E30" s="96"/>
      <c r="F30" s="96"/>
      <c r="G30" s="96"/>
      <c r="H30" s="96"/>
      <c r="I30" s="93"/>
      <c r="J30" s="97"/>
    </row>
    <row r="31" spans="1:10" ht="15" hidden="1" outlineLevel="1">
      <c r="A31" s="11" t="s">
        <v>24</v>
      </c>
      <c r="B31" s="73">
        <v>0.1</v>
      </c>
      <c r="C31" s="56">
        <v>603005</v>
      </c>
      <c r="D31" s="95">
        <f>ROUND((SUMIF($C:$C,"601810",D:D)*$B31),0)</f>
        <v>0</v>
      </c>
      <c r="E31" s="95">
        <f>ROUND((SUMIF($C:$C,"601810",E:E)*$B31),0)</f>
        <v>0</v>
      </c>
      <c r="F31" s="95">
        <f>ROUND((SUMIF($C:$C,"601810",F:F)*$B31),0)</f>
        <v>0</v>
      </c>
      <c r="G31" s="95">
        <f>ROUND((SUMIF($C:$C,"601810",G:G)*$B31),0)</f>
        <v>0</v>
      </c>
      <c r="H31" s="95">
        <f>ROUND((SUMIF($C:$C,"601810",H:H)*$B31),0)</f>
        <v>0</v>
      </c>
      <c r="I31" s="93"/>
      <c r="J31" s="94">
        <f>SUM(D31:H31)</f>
        <v>0</v>
      </c>
    </row>
    <row r="32" spans="1:10" ht="14.25" hidden="1" outlineLevel="1">
      <c r="A32" s="11" t="s">
        <v>54</v>
      </c>
      <c r="B32" s="73" t="s">
        <v>98</v>
      </c>
      <c r="C32" s="56">
        <v>603004</v>
      </c>
      <c r="D32" s="95"/>
      <c r="E32" s="95"/>
      <c r="F32" s="95"/>
      <c r="G32" s="95"/>
      <c r="H32" s="95"/>
      <c r="I32" s="85"/>
      <c r="J32" s="94">
        <f>SUM(D32:H32)</f>
        <v>0</v>
      </c>
    </row>
    <row r="33" spans="1:10" ht="14.25" hidden="1" outlineLevel="1">
      <c r="A33" s="11" t="s">
        <v>37</v>
      </c>
      <c r="B33" s="73">
        <v>0.0282</v>
      </c>
      <c r="C33" s="56">
        <v>603003</v>
      </c>
      <c r="D33" s="95">
        <f aca="true" t="shared" si="2" ref="D33:H35">ROUND((SUMIF($C:$C,"601810",D$1:D$65536)*$B33),0)</f>
        <v>0</v>
      </c>
      <c r="E33" s="95">
        <f t="shared" si="2"/>
        <v>0</v>
      </c>
      <c r="F33" s="95">
        <f t="shared" si="2"/>
        <v>0</v>
      </c>
      <c r="G33" s="95">
        <f t="shared" si="2"/>
        <v>0</v>
      </c>
      <c r="H33" s="95">
        <f t="shared" si="2"/>
        <v>0</v>
      </c>
      <c r="I33" s="85"/>
      <c r="J33" s="94">
        <f>SUM(D33:H33)</f>
        <v>0</v>
      </c>
    </row>
    <row r="34" spans="1:10" ht="15" hidden="1" outlineLevel="1">
      <c r="A34" s="11" t="s">
        <v>38</v>
      </c>
      <c r="B34" s="73">
        <v>0.0045</v>
      </c>
      <c r="C34" s="56">
        <v>603013</v>
      </c>
      <c r="D34" s="95">
        <f t="shared" si="2"/>
        <v>0</v>
      </c>
      <c r="E34" s="95">
        <f t="shared" si="2"/>
        <v>0</v>
      </c>
      <c r="F34" s="95">
        <f t="shared" si="2"/>
        <v>0</v>
      </c>
      <c r="G34" s="95">
        <f t="shared" si="2"/>
        <v>0</v>
      </c>
      <c r="H34" s="95">
        <f t="shared" si="2"/>
        <v>0</v>
      </c>
      <c r="I34" s="93"/>
      <c r="J34" s="94">
        <f>SUM(D34:H34)</f>
        <v>0</v>
      </c>
    </row>
    <row r="35" spans="1:10" ht="15" hidden="1" outlineLevel="1">
      <c r="A35" s="11" t="s">
        <v>39</v>
      </c>
      <c r="B35" s="73">
        <v>0.001</v>
      </c>
      <c r="C35" s="56">
        <v>603011</v>
      </c>
      <c r="D35" s="95">
        <f t="shared" si="2"/>
        <v>0</v>
      </c>
      <c r="E35" s="95">
        <f t="shared" si="2"/>
        <v>0</v>
      </c>
      <c r="F35" s="95">
        <f t="shared" si="2"/>
        <v>0</v>
      </c>
      <c r="G35" s="95">
        <f t="shared" si="2"/>
        <v>0</v>
      </c>
      <c r="H35" s="95">
        <f t="shared" si="2"/>
        <v>0</v>
      </c>
      <c r="I35" s="93"/>
      <c r="J35" s="94">
        <f>SUM(D35:H35)</f>
        <v>0</v>
      </c>
    </row>
    <row r="36" spans="1:13" ht="15" collapsed="1">
      <c r="A36" s="7" t="s">
        <v>59</v>
      </c>
      <c r="B36" s="75"/>
      <c r="C36" s="59"/>
      <c r="D36" s="98">
        <f>SUM(D24:D35)</f>
        <v>51</v>
      </c>
      <c r="E36" s="98">
        <f>SUM(E24:E35)</f>
        <v>0</v>
      </c>
      <c r="F36" s="98">
        <f>SUM(F24:F35)</f>
        <v>0</v>
      </c>
      <c r="G36" s="98">
        <f>SUM(G24:G35)</f>
        <v>0</v>
      </c>
      <c r="H36" s="98">
        <f>SUM(H24:H35)</f>
        <v>0</v>
      </c>
      <c r="I36" s="93"/>
      <c r="J36" s="88">
        <f>SUM(J24:J35)</f>
        <v>51</v>
      </c>
      <c r="K36" s="2" t="b">
        <f>+SUM(D36:H36)=J36</f>
        <v>1</v>
      </c>
      <c r="M36" s="23"/>
    </row>
    <row r="37" spans="1:10" ht="7.5" customHeight="1">
      <c r="A37" s="19"/>
      <c r="B37" s="76"/>
      <c r="C37" s="60"/>
      <c r="D37" s="99"/>
      <c r="E37" s="99"/>
      <c r="F37" s="99"/>
      <c r="G37" s="99"/>
      <c r="H37" s="99"/>
      <c r="I37" s="100"/>
      <c r="J37" s="91"/>
    </row>
    <row r="38" spans="1:10" ht="15">
      <c r="A38" s="7" t="s">
        <v>3</v>
      </c>
      <c r="B38" s="75"/>
      <c r="C38" s="59"/>
      <c r="D38" s="96"/>
      <c r="E38" s="96"/>
      <c r="F38" s="96"/>
      <c r="G38" s="96"/>
      <c r="H38" s="96"/>
      <c r="I38" s="101"/>
      <c r="J38" s="102"/>
    </row>
    <row r="39" spans="1:10" ht="14.25" hidden="1" outlineLevel="1">
      <c r="A39" s="14" t="s">
        <v>40</v>
      </c>
      <c r="B39" s="69">
        <f>IF(OR(E39&gt;0,F39&gt;0,G39&gt;0,H39&gt;0,D39&gt;0),"identify travellers, destinations, # of trips","")</f>
      </c>
      <c r="C39" s="61">
        <v>606001</v>
      </c>
      <c r="D39" s="84"/>
      <c r="E39" s="84"/>
      <c r="F39" s="84"/>
      <c r="G39" s="84"/>
      <c r="H39" s="84"/>
      <c r="I39" s="85"/>
      <c r="J39" s="83">
        <f>SUM(D39:H39)</f>
        <v>0</v>
      </c>
    </row>
    <row r="40" spans="1:10" ht="14.25" hidden="1" outlineLevel="1">
      <c r="A40" s="14" t="s">
        <v>41</v>
      </c>
      <c r="B40" s="69">
        <f>IF(OR(E40&gt;0,F40&gt;0,G40&gt;0,H40&gt;0,D40&gt;0),"identify travellers, destinations, # of trips","")</f>
      </c>
      <c r="C40" s="61">
        <v>606002</v>
      </c>
      <c r="D40" s="84"/>
      <c r="E40" s="84"/>
      <c r="F40" s="84"/>
      <c r="G40" s="84"/>
      <c r="H40" s="84"/>
      <c r="I40" s="85"/>
      <c r="J40" s="83">
        <f>SUM(D40:H40)</f>
        <v>0</v>
      </c>
    </row>
    <row r="41" spans="1:10" ht="14.25" hidden="1" outlineLevel="1">
      <c r="A41" s="14" t="s">
        <v>10</v>
      </c>
      <c r="B41" s="69">
        <f>IF(OR(E41&gt;0,F41&gt;0,G41&gt;0,H41&gt;0,D41&gt;0),"identify travellers, destinations, # of trips","")</f>
      </c>
      <c r="C41" s="61">
        <v>606830</v>
      </c>
      <c r="D41" s="84"/>
      <c r="E41" s="84"/>
      <c r="F41" s="84"/>
      <c r="G41" s="84"/>
      <c r="H41" s="84"/>
      <c r="I41" s="85"/>
      <c r="J41" s="83">
        <f>SUM(D41:H41)</f>
        <v>0</v>
      </c>
    </row>
    <row r="42" spans="1:11" s="1" customFormat="1" ht="15" collapsed="1">
      <c r="A42" s="7" t="s">
        <v>25</v>
      </c>
      <c r="B42" s="77"/>
      <c r="C42" s="62"/>
      <c r="D42" s="98">
        <f>SUM(D39:D41)</f>
        <v>0</v>
      </c>
      <c r="E42" s="98">
        <f>SUM(E39:E41)</f>
        <v>0</v>
      </c>
      <c r="F42" s="98">
        <f>SUM(F39:F41)</f>
        <v>0</v>
      </c>
      <c r="G42" s="98">
        <f>SUM(G39:G41)</f>
        <v>0</v>
      </c>
      <c r="H42" s="98">
        <f>SUM(H39:H41)</f>
        <v>0</v>
      </c>
      <c r="I42" s="93"/>
      <c r="J42" s="103">
        <f>SUM(J39:J41)</f>
        <v>0</v>
      </c>
      <c r="K42" s="2" t="b">
        <f>+SUM(D42:H42)=J42</f>
        <v>1</v>
      </c>
    </row>
    <row r="43" spans="1:10" ht="7.5" customHeight="1">
      <c r="A43" s="19"/>
      <c r="B43" s="76"/>
      <c r="C43" s="60"/>
      <c r="D43" s="99"/>
      <c r="E43" s="99"/>
      <c r="F43" s="99"/>
      <c r="G43" s="99"/>
      <c r="H43" s="99"/>
      <c r="I43" s="100"/>
      <c r="J43" s="100"/>
    </row>
    <row r="44" spans="1:10" ht="15">
      <c r="A44" s="7" t="s">
        <v>13</v>
      </c>
      <c r="B44" s="75"/>
      <c r="C44" s="59"/>
      <c r="D44" s="104"/>
      <c r="E44" s="104"/>
      <c r="F44" s="104"/>
      <c r="G44" s="104"/>
      <c r="H44" s="104"/>
      <c r="I44" s="91"/>
      <c r="J44" s="105"/>
    </row>
    <row r="45" spans="1:11" ht="15" hidden="1" outlineLevel="1">
      <c r="A45" s="14" t="s">
        <v>74</v>
      </c>
      <c r="B45" s="69"/>
      <c r="C45" s="56">
        <v>660986</v>
      </c>
      <c r="D45" s="84"/>
      <c r="E45" s="84"/>
      <c r="F45" s="84"/>
      <c r="G45" s="84"/>
      <c r="H45" s="84"/>
      <c r="I45" s="93"/>
      <c r="J45" s="94">
        <f>SUM(D45:H45)</f>
        <v>0</v>
      </c>
      <c r="K45" s="5"/>
    </row>
    <row r="46" spans="1:11" ht="15" hidden="1" outlineLevel="1">
      <c r="A46" s="14" t="s">
        <v>73</v>
      </c>
      <c r="B46" s="69"/>
      <c r="C46" s="56">
        <v>660920</v>
      </c>
      <c r="D46" s="84"/>
      <c r="E46" s="84"/>
      <c r="F46" s="84"/>
      <c r="G46" s="84"/>
      <c r="H46" s="84"/>
      <c r="I46" s="93"/>
      <c r="J46" s="94">
        <f>SUM(D46:H46)</f>
        <v>0</v>
      </c>
      <c r="K46" s="3"/>
    </row>
    <row r="47" spans="1:11" ht="15" collapsed="1">
      <c r="A47" s="7" t="s">
        <v>26</v>
      </c>
      <c r="B47" s="69"/>
      <c r="C47" s="56"/>
      <c r="D47" s="98">
        <f>SUM(D45:D46)</f>
        <v>0</v>
      </c>
      <c r="E47" s="98">
        <f>SUM(E45:E46)</f>
        <v>0</v>
      </c>
      <c r="F47" s="98">
        <f>SUM(F45:F46)</f>
        <v>0</v>
      </c>
      <c r="G47" s="98">
        <f>SUM(G45:G46)</f>
        <v>0</v>
      </c>
      <c r="H47" s="98">
        <f>SUM(H45:H46)</f>
        <v>0</v>
      </c>
      <c r="I47" s="93"/>
      <c r="J47" s="103">
        <f>SUM(J45:J46)</f>
        <v>0</v>
      </c>
      <c r="K47" s="2" t="b">
        <f>+SUM(D47:H47)=J47</f>
        <v>1</v>
      </c>
    </row>
    <row r="48" spans="1:12" ht="7.5" customHeight="1">
      <c r="A48" s="19"/>
      <c r="B48" s="76"/>
      <c r="C48" s="60"/>
      <c r="D48" s="99"/>
      <c r="E48" s="99"/>
      <c r="F48" s="99"/>
      <c r="G48" s="99"/>
      <c r="H48" s="99"/>
      <c r="I48" s="100"/>
      <c r="J48" s="100"/>
      <c r="K48" s="5"/>
      <c r="L48" s="3"/>
    </row>
    <row r="49" spans="1:12" ht="15">
      <c r="A49" s="7" t="s">
        <v>2</v>
      </c>
      <c r="B49" s="75"/>
      <c r="C49" s="59"/>
      <c r="D49" s="104"/>
      <c r="E49" s="104"/>
      <c r="F49" s="104"/>
      <c r="G49" s="104"/>
      <c r="H49" s="104"/>
      <c r="I49" s="91"/>
      <c r="J49" s="105"/>
      <c r="K49" s="3"/>
      <c r="L49" s="3"/>
    </row>
    <row r="50" spans="1:12" ht="14.25" hidden="1">
      <c r="A50" s="14" t="s">
        <v>9</v>
      </c>
      <c r="B50" s="69">
        <f>IF(OR(E50&gt;0,F50&gt;0,G50&gt;0,H50&gt;0,D50&gt;0),"identify/list supplies","")</f>
      </c>
      <c r="C50" s="63">
        <v>660003</v>
      </c>
      <c r="D50" s="84"/>
      <c r="E50" s="84"/>
      <c r="F50" s="84"/>
      <c r="G50" s="84"/>
      <c r="H50" s="84"/>
      <c r="I50" s="85"/>
      <c r="J50" s="94">
        <f>SUM(D50:H50)</f>
        <v>0</v>
      </c>
      <c r="K50" s="3"/>
      <c r="L50" s="3"/>
    </row>
    <row r="51" spans="1:12" ht="15">
      <c r="A51" s="7" t="s">
        <v>27</v>
      </c>
      <c r="B51" s="69"/>
      <c r="C51" s="56"/>
      <c r="D51" s="98">
        <f>SUM(D50)</f>
        <v>0</v>
      </c>
      <c r="E51" s="98">
        <f>SUM(E50)</f>
        <v>0</v>
      </c>
      <c r="F51" s="98">
        <f>SUM(F50)</f>
        <v>0</v>
      </c>
      <c r="G51" s="98">
        <f>SUM(G50)</f>
        <v>0</v>
      </c>
      <c r="H51" s="98">
        <f>SUM(H50)</f>
        <v>0</v>
      </c>
      <c r="I51" s="93"/>
      <c r="J51" s="103">
        <f>SUM(J50)</f>
        <v>0</v>
      </c>
      <c r="K51" s="2" t="b">
        <f>+SUM(D51:H51)=J51</f>
        <v>1</v>
      </c>
      <c r="L51" s="3"/>
    </row>
    <row r="52" spans="1:11" ht="7.5" customHeight="1">
      <c r="A52" s="21"/>
      <c r="B52" s="76"/>
      <c r="C52" s="60"/>
      <c r="D52" s="106"/>
      <c r="E52" s="106"/>
      <c r="F52" s="106"/>
      <c r="G52" s="106"/>
      <c r="H52" s="106"/>
      <c r="I52" s="91"/>
      <c r="J52" s="107"/>
      <c r="K52" s="3"/>
    </row>
    <row r="53" spans="1:11" ht="15">
      <c r="A53" s="7" t="s">
        <v>4</v>
      </c>
      <c r="B53" s="75"/>
      <c r="C53" s="59"/>
      <c r="D53" s="108"/>
      <c r="E53" s="108"/>
      <c r="F53" s="108"/>
      <c r="G53" s="108"/>
      <c r="H53" s="108"/>
      <c r="I53" s="91"/>
      <c r="J53" s="97"/>
      <c r="K53" s="3"/>
    </row>
    <row r="54" spans="1:11" ht="14.25" hidden="1" outlineLevel="1">
      <c r="A54" s="14" t="s">
        <v>60</v>
      </c>
      <c r="B54" s="69">
        <f>IF(OR(E54&gt;0,F54&gt;0,G54&gt;0,H54&gt;0,D54&gt;0),"identify / list","")</f>
      </c>
      <c r="C54" s="56">
        <v>660805</v>
      </c>
      <c r="D54" s="95"/>
      <c r="E54" s="95"/>
      <c r="F54" s="95"/>
      <c r="G54" s="95"/>
      <c r="H54" s="95"/>
      <c r="I54" s="101"/>
      <c r="J54" s="94">
        <f aca="true" t="shared" si="3" ref="J54:J82">SUM(D54:H54)</f>
        <v>0</v>
      </c>
      <c r="K54" s="3"/>
    </row>
    <row r="55" spans="1:11" ht="14.25" hidden="1" outlineLevel="1">
      <c r="A55" s="14" t="s">
        <v>61</v>
      </c>
      <c r="B55" s="69">
        <f>IF(OR(E55&gt;0,F55&gt;0,G55&gt;0,H55&gt;0,D55&gt;0),"identify / list","")</f>
      </c>
      <c r="C55" s="61">
        <v>604090</v>
      </c>
      <c r="D55" s="95"/>
      <c r="E55" s="95"/>
      <c r="F55" s="95"/>
      <c r="G55" s="95"/>
      <c r="H55" s="95"/>
      <c r="I55" s="101"/>
      <c r="J55" s="94">
        <f t="shared" si="3"/>
        <v>0</v>
      </c>
      <c r="K55" s="3"/>
    </row>
    <row r="56" spans="1:12" ht="14.25" hidden="1" outlineLevel="1">
      <c r="A56" s="14" t="s">
        <v>63</v>
      </c>
      <c r="B56" s="69"/>
      <c r="C56" s="56">
        <v>613001</v>
      </c>
      <c r="D56" s="95"/>
      <c r="E56" s="95"/>
      <c r="F56" s="95"/>
      <c r="G56" s="95"/>
      <c r="H56" s="95"/>
      <c r="I56" s="101"/>
      <c r="J56" s="94">
        <f t="shared" si="3"/>
        <v>0</v>
      </c>
      <c r="K56" s="3"/>
      <c r="L56" s="3"/>
    </row>
    <row r="57" spans="1:12" ht="14.25" hidden="1" outlineLevel="1">
      <c r="A57" s="14" t="s">
        <v>64</v>
      </c>
      <c r="B57" s="69">
        <f>IF(OR(E57&gt;0,F57&gt;0,G57&gt;0,H57&gt;0,D57&gt;0),"identify / list","")</f>
      </c>
      <c r="C57" s="56">
        <v>613840</v>
      </c>
      <c r="D57" s="95"/>
      <c r="E57" s="95"/>
      <c r="F57" s="95"/>
      <c r="G57" s="95"/>
      <c r="H57" s="95"/>
      <c r="I57" s="101"/>
      <c r="J57" s="94">
        <f t="shared" si="3"/>
        <v>0</v>
      </c>
      <c r="K57" s="3"/>
      <c r="L57" s="3"/>
    </row>
    <row r="58" spans="1:12" ht="14.25" hidden="1" outlineLevel="1">
      <c r="A58" s="14" t="s">
        <v>12</v>
      </c>
      <c r="B58" s="69">
        <f>IF(OR(E58&gt;0,F58&gt;0,G58&gt;0,H58&gt;0,D58&gt;0),"identify / list","")</f>
      </c>
      <c r="C58" s="61">
        <v>660002</v>
      </c>
      <c r="D58" s="95"/>
      <c r="E58" s="95"/>
      <c r="F58" s="95"/>
      <c r="G58" s="95"/>
      <c r="H58" s="95"/>
      <c r="I58" s="101"/>
      <c r="J58" s="94">
        <f t="shared" si="3"/>
        <v>0</v>
      </c>
      <c r="K58" s="3"/>
      <c r="L58" s="3"/>
    </row>
    <row r="59" spans="1:12" ht="14.25" outlineLevel="1">
      <c r="A59" s="14" t="s">
        <v>71</v>
      </c>
      <c r="B59" s="69" t="s">
        <v>101</v>
      </c>
      <c r="C59" s="61">
        <v>660921</v>
      </c>
      <c r="D59" s="95">
        <f>50*1</f>
        <v>50</v>
      </c>
      <c r="E59" s="95"/>
      <c r="F59" s="95"/>
      <c r="G59" s="95"/>
      <c r="H59" s="95"/>
      <c r="I59" s="101"/>
      <c r="J59" s="94">
        <f t="shared" si="3"/>
        <v>50</v>
      </c>
      <c r="K59" s="3"/>
      <c r="L59" s="3"/>
    </row>
    <row r="60" spans="1:12" ht="14.25" hidden="1" outlineLevel="1">
      <c r="A60" s="14"/>
      <c r="B60" s="69" t="s">
        <v>75</v>
      </c>
      <c r="C60" s="61"/>
      <c r="D60" s="95"/>
      <c r="E60" s="95"/>
      <c r="F60" s="95"/>
      <c r="G60" s="95"/>
      <c r="H60" s="95"/>
      <c r="I60" s="101"/>
      <c r="J60" s="94">
        <f t="shared" si="3"/>
        <v>0</v>
      </c>
      <c r="K60" s="3"/>
      <c r="L60" s="3"/>
    </row>
    <row r="61" spans="1:12" ht="14.25" hidden="1" outlineLevel="1">
      <c r="A61" s="14" t="s">
        <v>76</v>
      </c>
      <c r="B61" s="69">
        <f aca="true" t="shared" si="4" ref="B61:B82">IF(OR(E61&gt;0,F61&gt;0,G61&gt;0,H61&gt;0,D61&gt;0),"identify / list","")</f>
      </c>
      <c r="C61" s="61">
        <v>604001</v>
      </c>
      <c r="D61" s="95"/>
      <c r="E61" s="95"/>
      <c r="F61" s="95"/>
      <c r="G61" s="95"/>
      <c r="H61" s="95"/>
      <c r="I61" s="101"/>
      <c r="J61" s="94">
        <f t="shared" si="3"/>
        <v>0</v>
      </c>
      <c r="K61" s="3"/>
      <c r="L61" s="3"/>
    </row>
    <row r="62" spans="1:12" ht="14.25" hidden="1" outlineLevel="1">
      <c r="A62" s="14" t="s">
        <v>77</v>
      </c>
      <c r="B62" s="69">
        <f t="shared" si="4"/>
      </c>
      <c r="C62" s="61">
        <v>604002</v>
      </c>
      <c r="D62" s="95"/>
      <c r="E62" s="95"/>
      <c r="F62" s="95"/>
      <c r="G62" s="95"/>
      <c r="H62" s="95"/>
      <c r="I62" s="101"/>
      <c r="J62" s="94">
        <f t="shared" si="3"/>
        <v>0</v>
      </c>
      <c r="K62" s="3"/>
      <c r="L62" s="3"/>
    </row>
    <row r="63" spans="1:12" ht="14.25" hidden="1" outlineLevel="1">
      <c r="A63" s="14" t="s">
        <v>78</v>
      </c>
      <c r="B63" s="69">
        <f t="shared" si="4"/>
      </c>
      <c r="C63" s="61">
        <v>605000</v>
      </c>
      <c r="D63" s="95"/>
      <c r="E63" s="95"/>
      <c r="F63" s="95"/>
      <c r="G63" s="95"/>
      <c r="H63" s="95"/>
      <c r="I63" s="101"/>
      <c r="J63" s="94">
        <f t="shared" si="3"/>
        <v>0</v>
      </c>
      <c r="K63" s="3"/>
      <c r="L63" s="3"/>
    </row>
    <row r="64" spans="1:12" ht="14.25" hidden="1" outlineLevel="1">
      <c r="A64" s="14" t="s">
        <v>79</v>
      </c>
      <c r="B64" s="69">
        <f t="shared" si="4"/>
      </c>
      <c r="C64" s="61">
        <v>608005</v>
      </c>
      <c r="D64" s="95"/>
      <c r="E64" s="95"/>
      <c r="F64" s="95"/>
      <c r="G64" s="95"/>
      <c r="H64" s="95"/>
      <c r="I64" s="101"/>
      <c r="J64" s="94">
        <f t="shared" si="3"/>
        <v>0</v>
      </c>
      <c r="K64" s="3"/>
      <c r="L64" s="3"/>
    </row>
    <row r="65" spans="1:12" ht="14.25" hidden="1" outlineLevel="1">
      <c r="A65" s="14" t="s">
        <v>80</v>
      </c>
      <c r="B65" s="69">
        <f t="shared" si="4"/>
      </c>
      <c r="C65" s="61">
        <v>613830</v>
      </c>
      <c r="D65" s="95"/>
      <c r="E65" s="95"/>
      <c r="F65" s="95"/>
      <c r="G65" s="95"/>
      <c r="H65" s="95"/>
      <c r="I65" s="101"/>
      <c r="J65" s="94">
        <f t="shared" si="3"/>
        <v>0</v>
      </c>
      <c r="K65" s="3"/>
      <c r="L65" s="3"/>
    </row>
    <row r="66" spans="1:12" ht="14.25" hidden="1" outlineLevel="1">
      <c r="A66" s="14" t="s">
        <v>81</v>
      </c>
      <c r="B66" s="69">
        <f t="shared" si="4"/>
      </c>
      <c r="C66" s="61">
        <v>613850</v>
      </c>
      <c r="D66" s="95"/>
      <c r="E66" s="95"/>
      <c r="F66" s="95"/>
      <c r="G66" s="95"/>
      <c r="H66" s="95"/>
      <c r="I66" s="101"/>
      <c r="J66" s="94">
        <f t="shared" si="3"/>
        <v>0</v>
      </c>
      <c r="K66" s="3"/>
      <c r="L66" s="3"/>
    </row>
    <row r="67" spans="1:12" ht="14.25" hidden="1" outlineLevel="1">
      <c r="A67" s="14" t="s">
        <v>82</v>
      </c>
      <c r="B67" s="69">
        <f t="shared" si="4"/>
      </c>
      <c r="C67" s="61">
        <v>616002</v>
      </c>
      <c r="D67" s="95"/>
      <c r="E67" s="95"/>
      <c r="F67" s="95"/>
      <c r="G67" s="95"/>
      <c r="H67" s="95"/>
      <c r="I67" s="101"/>
      <c r="J67" s="94">
        <f t="shared" si="3"/>
        <v>0</v>
      </c>
      <c r="K67" s="3"/>
      <c r="L67" s="3"/>
    </row>
    <row r="68" spans="1:12" ht="14.25" hidden="1" outlineLevel="1">
      <c r="A68" s="14" t="s">
        <v>83</v>
      </c>
      <c r="B68" s="69">
        <f t="shared" si="4"/>
      </c>
      <c r="C68" s="61">
        <v>660001</v>
      </c>
      <c r="D68" s="95"/>
      <c r="E68" s="95"/>
      <c r="F68" s="95"/>
      <c r="G68" s="95"/>
      <c r="H68" s="95"/>
      <c r="I68" s="101"/>
      <c r="J68" s="94">
        <f t="shared" si="3"/>
        <v>0</v>
      </c>
      <c r="K68" s="3"/>
      <c r="L68" s="3"/>
    </row>
    <row r="69" spans="1:12" ht="14.25" hidden="1" outlineLevel="1">
      <c r="A69" s="14" t="s">
        <v>84</v>
      </c>
      <c r="B69" s="69">
        <f t="shared" si="4"/>
      </c>
      <c r="C69" s="61">
        <v>660010</v>
      </c>
      <c r="D69" s="95"/>
      <c r="E69" s="95"/>
      <c r="F69" s="95"/>
      <c r="G69" s="95"/>
      <c r="H69" s="95"/>
      <c r="I69" s="101"/>
      <c r="J69" s="94">
        <f t="shared" si="3"/>
        <v>0</v>
      </c>
      <c r="K69" s="3"/>
      <c r="L69" s="3"/>
    </row>
    <row r="70" spans="1:12" ht="14.25" hidden="1" outlineLevel="1">
      <c r="A70" s="14" t="s">
        <v>85</v>
      </c>
      <c r="B70" s="69">
        <f t="shared" si="4"/>
      </c>
      <c r="C70" s="61">
        <v>660017</v>
      </c>
      <c r="D70" s="95"/>
      <c r="E70" s="95"/>
      <c r="F70" s="95"/>
      <c r="G70" s="95"/>
      <c r="H70" s="95"/>
      <c r="I70" s="101"/>
      <c r="J70" s="94">
        <f t="shared" si="3"/>
        <v>0</v>
      </c>
      <c r="K70" s="3"/>
      <c r="L70" s="3"/>
    </row>
    <row r="71" spans="1:12" ht="14.25" hidden="1" outlineLevel="1">
      <c r="A71" s="14" t="s">
        <v>86</v>
      </c>
      <c r="B71" s="69">
        <f t="shared" si="4"/>
      </c>
      <c r="C71" s="61">
        <v>660021</v>
      </c>
      <c r="D71" s="95"/>
      <c r="E71" s="95"/>
      <c r="F71" s="95"/>
      <c r="G71" s="95"/>
      <c r="H71" s="95"/>
      <c r="I71" s="101"/>
      <c r="J71" s="94">
        <f t="shared" si="3"/>
        <v>0</v>
      </c>
      <c r="K71" s="3"/>
      <c r="L71" s="3"/>
    </row>
    <row r="72" spans="1:12" ht="14.25" hidden="1" outlineLevel="1">
      <c r="A72" s="14" t="s">
        <v>87</v>
      </c>
      <c r="B72" s="69">
        <f t="shared" si="4"/>
      </c>
      <c r="C72" s="61">
        <v>660041</v>
      </c>
      <c r="D72" s="95"/>
      <c r="E72" s="95"/>
      <c r="F72" s="95"/>
      <c r="G72" s="95"/>
      <c r="H72" s="95"/>
      <c r="I72" s="101"/>
      <c r="J72" s="94">
        <f t="shared" si="3"/>
        <v>0</v>
      </c>
      <c r="K72" s="3"/>
      <c r="L72" s="3"/>
    </row>
    <row r="73" spans="1:12" ht="14.25" hidden="1" outlineLevel="1">
      <c r="A73" s="14" t="s">
        <v>88</v>
      </c>
      <c r="B73" s="69">
        <f t="shared" si="4"/>
      </c>
      <c r="C73" s="61">
        <v>660802</v>
      </c>
      <c r="D73" s="95"/>
      <c r="E73" s="95"/>
      <c r="F73" s="95"/>
      <c r="G73" s="95"/>
      <c r="H73" s="95"/>
      <c r="I73" s="101"/>
      <c r="J73" s="94">
        <f t="shared" si="3"/>
        <v>0</v>
      </c>
      <c r="K73" s="3"/>
      <c r="L73" s="3"/>
    </row>
    <row r="74" spans="1:12" ht="14.25" hidden="1" outlineLevel="1">
      <c r="A74" s="14" t="s">
        <v>89</v>
      </c>
      <c r="B74" s="69">
        <f t="shared" si="4"/>
      </c>
      <c r="C74" s="61">
        <v>660804</v>
      </c>
      <c r="D74" s="95"/>
      <c r="E74" s="95"/>
      <c r="F74" s="95"/>
      <c r="G74" s="95"/>
      <c r="H74" s="95"/>
      <c r="I74" s="101"/>
      <c r="J74" s="94">
        <f t="shared" si="3"/>
        <v>0</v>
      </c>
      <c r="K74" s="3"/>
      <c r="L74" s="3"/>
    </row>
    <row r="75" spans="1:12" ht="14.25" hidden="1" outlineLevel="1">
      <c r="A75" s="14" t="s">
        <v>90</v>
      </c>
      <c r="B75" s="69">
        <f t="shared" si="4"/>
      </c>
      <c r="C75" s="61">
        <v>660807</v>
      </c>
      <c r="D75" s="95"/>
      <c r="E75" s="95"/>
      <c r="F75" s="95"/>
      <c r="G75" s="95"/>
      <c r="H75" s="95"/>
      <c r="I75" s="101"/>
      <c r="J75" s="94">
        <f t="shared" si="3"/>
        <v>0</v>
      </c>
      <c r="K75" s="3"/>
      <c r="L75" s="3"/>
    </row>
    <row r="76" spans="1:12" ht="14.25" hidden="1" outlineLevel="1">
      <c r="A76" s="14" t="s">
        <v>91</v>
      </c>
      <c r="B76" s="69">
        <f t="shared" si="4"/>
      </c>
      <c r="C76" s="61">
        <v>660817</v>
      </c>
      <c r="D76" s="95"/>
      <c r="E76" s="95"/>
      <c r="F76" s="95"/>
      <c r="G76" s="95"/>
      <c r="H76" s="95"/>
      <c r="I76" s="101"/>
      <c r="J76" s="94">
        <f t="shared" si="3"/>
        <v>0</v>
      </c>
      <c r="K76" s="3"/>
      <c r="L76" s="3"/>
    </row>
    <row r="77" spans="1:12" ht="14.25" hidden="1" outlineLevel="1">
      <c r="A77" s="14" t="s">
        <v>92</v>
      </c>
      <c r="B77" s="69">
        <f t="shared" si="4"/>
      </c>
      <c r="C77" s="61">
        <v>660830</v>
      </c>
      <c r="D77" s="95"/>
      <c r="E77" s="95"/>
      <c r="F77" s="95"/>
      <c r="G77" s="95"/>
      <c r="H77" s="95"/>
      <c r="I77" s="101"/>
      <c r="J77" s="94">
        <f t="shared" si="3"/>
        <v>0</v>
      </c>
      <c r="K77" s="3"/>
      <c r="L77" s="3"/>
    </row>
    <row r="78" spans="1:12" ht="14.25" hidden="1" outlineLevel="1">
      <c r="A78" s="14" t="s">
        <v>93</v>
      </c>
      <c r="B78" s="69">
        <f t="shared" si="4"/>
      </c>
      <c r="C78" s="61">
        <v>660834</v>
      </c>
      <c r="D78" s="95"/>
      <c r="E78" s="95"/>
      <c r="F78" s="95"/>
      <c r="G78" s="95"/>
      <c r="H78" s="95"/>
      <c r="I78" s="101"/>
      <c r="J78" s="94">
        <f t="shared" si="3"/>
        <v>0</v>
      </c>
      <c r="K78" s="3"/>
      <c r="L78" s="3"/>
    </row>
    <row r="79" spans="1:12" ht="14.25" hidden="1" outlineLevel="1">
      <c r="A79" s="14" t="s">
        <v>94</v>
      </c>
      <c r="B79" s="69">
        <f t="shared" si="4"/>
      </c>
      <c r="C79" s="61">
        <v>660848</v>
      </c>
      <c r="D79" s="95"/>
      <c r="E79" s="95"/>
      <c r="F79" s="95"/>
      <c r="G79" s="95"/>
      <c r="H79" s="95"/>
      <c r="I79" s="101"/>
      <c r="J79" s="94">
        <f t="shared" si="3"/>
        <v>0</v>
      </c>
      <c r="K79" s="3"/>
      <c r="L79" s="3"/>
    </row>
    <row r="80" spans="1:12" ht="14.25" hidden="1" outlineLevel="1">
      <c r="A80" s="14" t="s">
        <v>95</v>
      </c>
      <c r="B80" s="69">
        <f t="shared" si="4"/>
      </c>
      <c r="C80" s="61">
        <v>660900</v>
      </c>
      <c r="D80" s="95"/>
      <c r="E80" s="95"/>
      <c r="F80" s="95"/>
      <c r="G80" s="95"/>
      <c r="H80" s="95"/>
      <c r="I80" s="101"/>
      <c r="J80" s="94">
        <f t="shared" si="3"/>
        <v>0</v>
      </c>
      <c r="K80" s="3"/>
      <c r="L80" s="3"/>
    </row>
    <row r="81" spans="1:12" ht="14.25" hidden="1" outlineLevel="1">
      <c r="A81" s="14" t="s">
        <v>96</v>
      </c>
      <c r="B81" s="69">
        <f t="shared" si="4"/>
      </c>
      <c r="C81" s="61">
        <v>660992</v>
      </c>
      <c r="D81" s="95"/>
      <c r="E81" s="95"/>
      <c r="F81" s="95"/>
      <c r="G81" s="95"/>
      <c r="H81" s="95"/>
      <c r="I81" s="101"/>
      <c r="J81" s="94">
        <f t="shared" si="3"/>
        <v>0</v>
      </c>
      <c r="K81" s="3"/>
      <c r="L81" s="3"/>
    </row>
    <row r="82" spans="1:12" ht="14.25" hidden="1" outlineLevel="1">
      <c r="A82" s="14" t="s">
        <v>97</v>
      </c>
      <c r="B82" s="69">
        <f t="shared" si="4"/>
      </c>
      <c r="C82" s="61">
        <v>660995</v>
      </c>
      <c r="D82" s="95"/>
      <c r="E82" s="95"/>
      <c r="F82" s="95"/>
      <c r="G82" s="95"/>
      <c r="H82" s="95"/>
      <c r="I82" s="101"/>
      <c r="J82" s="94">
        <f t="shared" si="3"/>
        <v>0</v>
      </c>
      <c r="K82" s="3"/>
      <c r="L82" s="3"/>
    </row>
    <row r="83" spans="1:12" ht="14.25" hidden="1" outlineLevel="1">
      <c r="A83" s="14"/>
      <c r="B83" s="69"/>
      <c r="C83" s="61"/>
      <c r="D83" s="95"/>
      <c r="E83" s="95"/>
      <c r="F83" s="95"/>
      <c r="G83" s="95"/>
      <c r="H83" s="95"/>
      <c r="I83" s="101"/>
      <c r="J83" s="94"/>
      <c r="K83" s="3"/>
      <c r="L83" s="3"/>
    </row>
    <row r="84" spans="1:12" ht="14.25" hidden="1" outlineLevel="1">
      <c r="A84" s="14"/>
      <c r="B84" s="69"/>
      <c r="C84" s="61"/>
      <c r="D84" s="95"/>
      <c r="E84" s="95"/>
      <c r="F84" s="95"/>
      <c r="G84" s="95"/>
      <c r="H84" s="95"/>
      <c r="I84" s="101"/>
      <c r="J84" s="94"/>
      <c r="K84" s="3"/>
      <c r="L84" s="3"/>
    </row>
    <row r="85" spans="1:12" ht="14.25" hidden="1" outlineLevel="1">
      <c r="A85" s="14"/>
      <c r="B85" s="69"/>
      <c r="C85" s="61"/>
      <c r="D85" s="95"/>
      <c r="E85" s="95"/>
      <c r="F85" s="95"/>
      <c r="G85" s="95"/>
      <c r="H85" s="95"/>
      <c r="I85" s="101"/>
      <c r="J85" s="94"/>
      <c r="K85" s="3"/>
      <c r="L85" s="3"/>
    </row>
    <row r="86" spans="1:12" ht="14.25" hidden="1" outlineLevel="1">
      <c r="A86" s="14"/>
      <c r="B86" s="69"/>
      <c r="C86" s="61"/>
      <c r="D86" s="95"/>
      <c r="E86" s="95"/>
      <c r="F86" s="95"/>
      <c r="G86" s="95"/>
      <c r="H86" s="95"/>
      <c r="I86" s="101"/>
      <c r="J86" s="94"/>
      <c r="K86" s="3"/>
      <c r="L86" s="3"/>
    </row>
    <row r="87" spans="1:12" ht="14.25" hidden="1" outlineLevel="1">
      <c r="A87" s="14"/>
      <c r="B87" s="69"/>
      <c r="C87" s="61"/>
      <c r="D87" s="95"/>
      <c r="E87" s="95"/>
      <c r="F87" s="95"/>
      <c r="G87" s="95"/>
      <c r="H87" s="95"/>
      <c r="I87" s="101"/>
      <c r="J87" s="94"/>
      <c r="K87" s="3"/>
      <c r="L87" s="3"/>
    </row>
    <row r="88" spans="1:12" ht="14.25" hidden="1" outlineLevel="1">
      <c r="A88" s="14"/>
      <c r="B88" s="69"/>
      <c r="C88" s="61"/>
      <c r="D88" s="95"/>
      <c r="E88" s="95"/>
      <c r="F88" s="95"/>
      <c r="G88" s="95"/>
      <c r="H88" s="95"/>
      <c r="I88" s="101"/>
      <c r="J88" s="94"/>
      <c r="K88" s="3"/>
      <c r="L88" s="3"/>
    </row>
    <row r="89" spans="1:12" ht="14.25" hidden="1" outlineLevel="1">
      <c r="A89" s="14"/>
      <c r="B89" s="69"/>
      <c r="C89" s="61"/>
      <c r="D89" s="95"/>
      <c r="E89" s="95"/>
      <c r="F89" s="95"/>
      <c r="G89" s="95"/>
      <c r="H89" s="95"/>
      <c r="I89" s="101"/>
      <c r="J89" s="94"/>
      <c r="K89" s="3"/>
      <c r="L89" s="3"/>
    </row>
    <row r="90" spans="1:12" ht="14.25" hidden="1" outlineLevel="1">
      <c r="A90" s="14"/>
      <c r="B90" s="69"/>
      <c r="C90" s="61"/>
      <c r="D90" s="95"/>
      <c r="E90" s="95"/>
      <c r="F90" s="95"/>
      <c r="G90" s="95"/>
      <c r="H90" s="95"/>
      <c r="I90" s="101"/>
      <c r="J90" s="94"/>
      <c r="K90" s="3"/>
      <c r="L90" s="3"/>
    </row>
    <row r="91" spans="1:11" ht="14.25" hidden="1" outlineLevel="1">
      <c r="A91" s="14"/>
      <c r="B91" s="69"/>
      <c r="C91" s="61"/>
      <c r="D91" s="95"/>
      <c r="E91" s="95"/>
      <c r="F91" s="95"/>
      <c r="G91" s="95"/>
      <c r="H91" s="95"/>
      <c r="I91" s="101"/>
      <c r="J91" s="94">
        <f>SUM(D91:H91)</f>
        <v>0</v>
      </c>
      <c r="K91" s="3"/>
    </row>
    <row r="92" spans="1:11" ht="15" collapsed="1">
      <c r="A92" s="7" t="s">
        <v>29</v>
      </c>
      <c r="B92" s="69"/>
      <c r="C92" s="56"/>
      <c r="D92" s="109">
        <f>SUM(D54:D91)</f>
        <v>50</v>
      </c>
      <c r="E92" s="109">
        <f>SUM(E54:E91)</f>
        <v>0</v>
      </c>
      <c r="F92" s="109">
        <f>SUM(F54:F91)</f>
        <v>0</v>
      </c>
      <c r="G92" s="109">
        <f>SUM(G54:G91)</f>
        <v>0</v>
      </c>
      <c r="H92" s="109">
        <f>SUM(H54:H91)</f>
        <v>0</v>
      </c>
      <c r="I92" s="110"/>
      <c r="J92" s="111">
        <f>SUM(J54:J91)</f>
        <v>50</v>
      </c>
      <c r="K92" s="2" t="b">
        <f>+SUM(D92:H92)=J92</f>
        <v>1</v>
      </c>
    </row>
    <row r="93" spans="1:12" ht="7.5" customHeight="1">
      <c r="A93" s="19"/>
      <c r="B93" s="76"/>
      <c r="C93" s="60"/>
      <c r="D93" s="112"/>
      <c r="E93" s="112"/>
      <c r="F93" s="112"/>
      <c r="G93" s="112"/>
      <c r="H93" s="112"/>
      <c r="I93" s="113"/>
      <c r="J93" s="113"/>
      <c r="K93" s="5"/>
      <c r="L93" s="3"/>
    </row>
    <row r="94" spans="1:12" ht="15">
      <c r="A94" s="7" t="s">
        <v>14</v>
      </c>
      <c r="B94" s="75"/>
      <c r="C94" s="59"/>
      <c r="D94" s="114"/>
      <c r="E94" s="114"/>
      <c r="F94" s="114"/>
      <c r="G94" s="114"/>
      <c r="H94" s="114"/>
      <c r="I94" s="91"/>
      <c r="J94" s="115"/>
      <c r="K94" s="3"/>
      <c r="L94" s="3"/>
    </row>
    <row r="95" spans="1:12" ht="15" hidden="1" outlineLevel="1">
      <c r="A95" s="11" t="s">
        <v>65</v>
      </c>
      <c r="B95" s="69">
        <f>IF(OR(E95&gt;0,F95&gt;0,G95&gt;0,H95&gt;0,D95&gt;0),"identify subcontractor/task","")</f>
      </c>
      <c r="C95" s="56">
        <v>613810</v>
      </c>
      <c r="D95" s="95"/>
      <c r="E95" s="116"/>
      <c r="F95" s="116"/>
      <c r="G95" s="116"/>
      <c r="H95" s="116"/>
      <c r="I95" s="110"/>
      <c r="J95" s="117">
        <f>SUM(D95:H95)</f>
        <v>0</v>
      </c>
      <c r="K95" s="3"/>
      <c r="L95" s="3"/>
    </row>
    <row r="96" spans="1:10" ht="14.25" hidden="1" outlineLevel="1">
      <c r="A96" s="11" t="s">
        <v>66</v>
      </c>
      <c r="B96" s="69">
        <f>IF(OR(E96&gt;0,F96&gt;0,G96&gt;0,H96&gt;0,D96&gt;0),"identify subcontractor/task","")</f>
      </c>
      <c r="C96" s="56">
        <v>613820</v>
      </c>
      <c r="D96" s="95"/>
      <c r="E96" s="95"/>
      <c r="F96" s="95"/>
      <c r="G96" s="95"/>
      <c r="H96" s="95"/>
      <c r="I96" s="101"/>
      <c r="J96" s="117">
        <f>SUM(D96:H96)</f>
        <v>0</v>
      </c>
    </row>
    <row r="97" spans="1:11" ht="15" collapsed="1">
      <c r="A97" s="13" t="s">
        <v>30</v>
      </c>
      <c r="B97" s="69"/>
      <c r="C97" s="56"/>
      <c r="D97" s="109">
        <f>SUM(D95:D96)</f>
        <v>0</v>
      </c>
      <c r="E97" s="54">
        <f>SUM(E95:E96)</f>
        <v>0</v>
      </c>
      <c r="F97" s="54">
        <f>SUM(F95:F96)</f>
        <v>0</v>
      </c>
      <c r="G97" s="54">
        <f>SUM(G95:G96)</f>
        <v>0</v>
      </c>
      <c r="H97" s="54">
        <f>SUM(H95:H96)</f>
        <v>0</v>
      </c>
      <c r="I97" s="118"/>
      <c r="J97" s="88">
        <f>SUM(J95:J96)</f>
        <v>0</v>
      </c>
      <c r="K97" s="2" t="b">
        <f>+SUM(D97:H97)=J97</f>
        <v>1</v>
      </c>
    </row>
    <row r="98" spans="1:12" ht="7.5" customHeight="1">
      <c r="A98" s="20"/>
      <c r="B98" s="76"/>
      <c r="C98" s="60"/>
      <c r="D98" s="119"/>
      <c r="E98" s="120"/>
      <c r="F98" s="120"/>
      <c r="G98" s="120"/>
      <c r="H98" s="120"/>
      <c r="I98" s="121"/>
      <c r="J98" s="121"/>
      <c r="K98" s="5"/>
      <c r="L98" s="3"/>
    </row>
    <row r="99" spans="1:12" ht="15">
      <c r="A99" s="13" t="s">
        <v>15</v>
      </c>
      <c r="B99" s="75"/>
      <c r="C99" s="59"/>
      <c r="D99" s="122"/>
      <c r="E99" s="122"/>
      <c r="F99" s="122"/>
      <c r="G99" s="122"/>
      <c r="H99" s="122"/>
      <c r="I99" s="91"/>
      <c r="J99" s="123"/>
      <c r="K99" s="5"/>
      <c r="L99" s="3"/>
    </row>
    <row r="100" spans="1:12" ht="14.25" hidden="1" outlineLevel="1">
      <c r="A100" s="17" t="s">
        <v>16</v>
      </c>
      <c r="B100" s="69">
        <f>IF(OR(E100&gt;0,F100&gt;0,G100&gt;0,H100&gt;0,D100&gt;0),"identify/list equipment","")</f>
      </c>
      <c r="C100" s="56">
        <v>619001</v>
      </c>
      <c r="D100" s="95"/>
      <c r="E100" s="95"/>
      <c r="F100" s="95"/>
      <c r="G100" s="95"/>
      <c r="H100" s="95"/>
      <c r="I100" s="124"/>
      <c r="J100" s="83">
        <f>SUM(D100:H100)</f>
        <v>0</v>
      </c>
      <c r="K100" s="5"/>
      <c r="L100" s="3"/>
    </row>
    <row r="101" spans="1:12" ht="14.25" hidden="1" outlineLevel="1">
      <c r="A101" s="17" t="s">
        <v>49</v>
      </c>
      <c r="B101" s="69">
        <f>IF(OR(E101&gt;0,F101&gt;0,G101&gt;0,H101&gt;0,D101&gt;0),"identify/list equipment","")</f>
      </c>
      <c r="C101" s="56">
        <v>619810</v>
      </c>
      <c r="D101" s="95"/>
      <c r="E101" s="95"/>
      <c r="F101" s="95"/>
      <c r="G101" s="95"/>
      <c r="H101" s="95"/>
      <c r="I101" s="124"/>
      <c r="J101" s="83">
        <f>SUM(D101:H101)</f>
        <v>0</v>
      </c>
      <c r="K101" s="5"/>
      <c r="L101" s="3"/>
    </row>
    <row r="102" spans="1:12" ht="15" collapsed="1">
      <c r="A102" s="13" t="s">
        <v>31</v>
      </c>
      <c r="B102" s="69"/>
      <c r="C102" s="56"/>
      <c r="D102" s="54">
        <f>SUM(D100+D101)</f>
        <v>0</v>
      </c>
      <c r="E102" s="54">
        <f>SUM(E100)</f>
        <v>0</v>
      </c>
      <c r="F102" s="54">
        <f>SUM(F100)</f>
        <v>0</v>
      </c>
      <c r="G102" s="54">
        <f>SUM(G100)</f>
        <v>0</v>
      </c>
      <c r="H102" s="54">
        <f>SUM(H100)</f>
        <v>0</v>
      </c>
      <c r="I102" s="118"/>
      <c r="J102" s="88">
        <f>SUM(J100:J101)</f>
        <v>0</v>
      </c>
      <c r="K102" s="2" t="b">
        <f>+SUM(D102:H102)=J102</f>
        <v>1</v>
      </c>
      <c r="L102" s="3"/>
    </row>
    <row r="103" spans="1:11" ht="7.5" customHeight="1">
      <c r="A103" s="20"/>
      <c r="B103" s="78"/>
      <c r="C103" s="64"/>
      <c r="D103" s="119"/>
      <c r="E103" s="119"/>
      <c r="F103" s="119"/>
      <c r="G103" s="119"/>
      <c r="H103" s="119"/>
      <c r="I103" s="125"/>
      <c r="J103" s="125"/>
      <c r="K103" s="5"/>
    </row>
    <row r="104" spans="1:11" ht="15">
      <c r="A104" s="7" t="s">
        <v>5</v>
      </c>
      <c r="B104" s="79"/>
      <c r="C104" s="65"/>
      <c r="D104" s="54">
        <f>D22+D36+D42+D47+D51+D92+D97+D102</f>
        <v>790</v>
      </c>
      <c r="E104" s="54">
        <f>E22+E36+E42+E47+E51+E92+E97+E102</f>
        <v>0</v>
      </c>
      <c r="F104" s="54">
        <f>F22+F36+F42+F47+F51+F92+F97+F102</f>
        <v>0</v>
      </c>
      <c r="G104" s="54">
        <f>G22+G36+G42+G47+G51+G92+G97+G102</f>
        <v>0</v>
      </c>
      <c r="H104" s="54">
        <f>H22+H36+H42+H47+H51+H92+H97+H102</f>
        <v>0</v>
      </c>
      <c r="I104" s="118"/>
      <c r="J104" s="88">
        <f>J22+J36+J42+J47+J51+J92+J97+J102</f>
        <v>790</v>
      </c>
      <c r="K104" s="5"/>
    </row>
    <row r="105" spans="1:11" ht="15">
      <c r="A105" s="7" t="s">
        <v>6</v>
      </c>
      <c r="B105" s="80">
        <v>0.45</v>
      </c>
      <c r="C105" s="56">
        <v>662994</v>
      </c>
      <c r="D105" s="54">
        <f>ROUND($B$105*D108,0)</f>
        <v>356</v>
      </c>
      <c r="E105" s="54">
        <f>ROUND($B$105*E108,0)</f>
        <v>0</v>
      </c>
      <c r="F105" s="54">
        <f>ROUND($B$105*F108,0)</f>
        <v>0</v>
      </c>
      <c r="G105" s="54">
        <f>ROUND($B$105*G108,0)</f>
        <v>0</v>
      </c>
      <c r="H105" s="54">
        <f>ROUND($B$105*H108,0)</f>
        <v>0</v>
      </c>
      <c r="I105" s="118"/>
      <c r="J105" s="88">
        <f>+SUM(D105:H105)</f>
        <v>356</v>
      </c>
      <c r="K105" s="2" t="b">
        <f>+SUM(D105:H105)=J105</f>
        <v>1</v>
      </c>
    </row>
    <row r="106" spans="1:11" ht="6" customHeight="1">
      <c r="A106" s="19"/>
      <c r="B106" s="78"/>
      <c r="C106" s="66"/>
      <c r="D106" s="106"/>
      <c r="E106" s="106"/>
      <c r="F106" s="106"/>
      <c r="G106" s="106"/>
      <c r="H106" s="106"/>
      <c r="I106" s="91"/>
      <c r="J106" s="91"/>
      <c r="K106" s="5"/>
    </row>
    <row r="107" spans="1:11" ht="15">
      <c r="A107" s="7" t="s">
        <v>7</v>
      </c>
      <c r="B107" s="69"/>
      <c r="C107" s="62"/>
      <c r="D107" s="54">
        <f>SUM(D104:D106)</f>
        <v>1146</v>
      </c>
      <c r="E107" s="54">
        <f>SUM(E104:E106)</f>
        <v>0</v>
      </c>
      <c r="F107" s="54">
        <f>SUM(F104:F106)</f>
        <v>0</v>
      </c>
      <c r="G107" s="54">
        <f>SUM(G104:G106)</f>
        <v>0</v>
      </c>
      <c r="H107" s="54">
        <f>SUM(H104:H106)</f>
        <v>0</v>
      </c>
      <c r="I107" s="118"/>
      <c r="J107" s="88">
        <f>SUM(J104:J106)</f>
        <v>1146</v>
      </c>
      <c r="K107" s="5"/>
    </row>
    <row r="108" spans="1:11" ht="15">
      <c r="A108" s="14" t="s">
        <v>8</v>
      </c>
      <c r="B108" s="69"/>
      <c r="C108" s="56"/>
      <c r="D108" s="95">
        <f>D22+D36+D42+D51+D92+D95+D101</f>
        <v>790</v>
      </c>
      <c r="E108" s="95">
        <f>E22+E36+E42+E51+E92+E95+E101</f>
        <v>0</v>
      </c>
      <c r="F108" s="95">
        <f>F22+F36+F42+F51+F92+F95+F101</f>
        <v>0</v>
      </c>
      <c r="G108" s="95">
        <f>G22+G36+G42+G51+G92+G95+G101</f>
        <v>0</v>
      </c>
      <c r="H108" s="95">
        <f>H22+H36+H42+H51+H92+H95+H101</f>
        <v>0</v>
      </c>
      <c r="I108" s="101"/>
      <c r="J108" s="88">
        <f>+SUM(D108:H108)</f>
        <v>790</v>
      </c>
      <c r="K108" s="5"/>
    </row>
    <row r="109" spans="1:11" ht="7.5" customHeight="1">
      <c r="A109" s="3"/>
      <c r="B109" s="3"/>
      <c r="C109" s="49"/>
      <c r="D109" s="50"/>
      <c r="E109" s="50"/>
      <c r="F109" s="51"/>
      <c r="G109" s="51"/>
      <c r="H109" s="51"/>
      <c r="I109" s="18"/>
      <c r="J109" s="26"/>
      <c r="K109" s="3"/>
    </row>
    <row r="110" spans="1:15" ht="53.25" customHeight="1">
      <c r="A110" s="136" t="s">
        <v>72</v>
      </c>
      <c r="B110" s="136"/>
      <c r="C110" s="136"/>
      <c r="D110" s="136"/>
      <c r="E110" s="136"/>
      <c r="F110" s="136"/>
      <c r="G110" s="136"/>
      <c r="H110" s="136"/>
      <c r="I110" s="136"/>
      <c r="J110" s="136"/>
      <c r="K110" s="48"/>
      <c r="L110" s="48"/>
      <c r="M110" s="48"/>
      <c r="N110" s="48"/>
      <c r="O110" s="48"/>
    </row>
    <row r="111" spans="1:11" ht="14.25">
      <c r="A111" s="9"/>
      <c r="B111" s="9"/>
      <c r="C111" s="9"/>
      <c r="D111" s="27"/>
      <c r="E111" s="27"/>
      <c r="F111" s="27"/>
      <c r="G111" s="27"/>
      <c r="H111" s="27"/>
      <c r="I111" s="9"/>
      <c r="J111" s="27"/>
      <c r="K111" s="3"/>
    </row>
    <row r="112" spans="1:11" ht="14.25">
      <c r="A112" s="9"/>
      <c r="B112" s="9"/>
      <c r="C112" s="9"/>
      <c r="D112" s="27"/>
      <c r="E112" s="27"/>
      <c r="F112" s="27"/>
      <c r="G112" s="27"/>
      <c r="H112" s="27"/>
      <c r="I112" s="9"/>
      <c r="J112" s="27"/>
      <c r="K112" s="3"/>
    </row>
    <row r="113" spans="1:11" ht="14.25">
      <c r="A113" s="9"/>
      <c r="B113" s="9"/>
      <c r="C113" s="9"/>
      <c r="D113" s="27"/>
      <c r="E113" s="27"/>
      <c r="F113" s="27"/>
      <c r="G113" s="27"/>
      <c r="H113" s="27"/>
      <c r="I113" s="9"/>
      <c r="J113" s="27"/>
      <c r="K113" s="3"/>
    </row>
    <row r="114" spans="1:11" ht="14.25">
      <c r="A114" s="9"/>
      <c r="B114" s="9"/>
      <c r="C114" s="9"/>
      <c r="D114" s="27"/>
      <c r="E114" s="27"/>
      <c r="F114" s="27"/>
      <c r="G114" s="27"/>
      <c r="H114" s="27"/>
      <c r="I114" s="9"/>
      <c r="J114" s="27"/>
      <c r="K114" s="3"/>
    </row>
    <row r="115" spans="1:10" ht="14.25">
      <c r="A115" s="3"/>
      <c r="B115" s="3"/>
      <c r="C115" s="3"/>
      <c r="D115" s="26"/>
      <c r="E115" s="26"/>
      <c r="F115" s="26"/>
      <c r="G115" s="26"/>
      <c r="H115" s="26"/>
      <c r="I115" s="3"/>
      <c r="J115" s="26"/>
    </row>
    <row r="116" ht="14.25">
      <c r="A116" s="6"/>
    </row>
    <row r="117" spans="2:10" s="6" customFormat="1" ht="14.25">
      <c r="B117" s="2"/>
      <c r="C117" s="2"/>
      <c r="D117" s="23"/>
      <c r="E117" s="23"/>
      <c r="F117" s="2"/>
      <c r="G117" s="2"/>
      <c r="H117" s="2"/>
      <c r="I117" s="2"/>
      <c r="J117" s="23"/>
    </row>
    <row r="118" spans="2:10" s="6" customFormat="1" ht="14.25">
      <c r="B118" s="2"/>
      <c r="C118" s="2"/>
      <c r="D118" s="23"/>
      <c r="E118" s="23"/>
      <c r="F118" s="2"/>
      <c r="G118" s="2"/>
      <c r="H118" s="2"/>
      <c r="I118" s="2"/>
      <c r="J118" s="23"/>
    </row>
    <row r="119" spans="2:10" s="6" customFormat="1" ht="14.25">
      <c r="B119" s="2"/>
      <c r="C119" s="2"/>
      <c r="D119" s="23"/>
      <c r="E119" s="23"/>
      <c r="F119" s="2"/>
      <c r="G119" s="2"/>
      <c r="H119" s="2"/>
      <c r="I119" s="2"/>
      <c r="J119" s="23"/>
    </row>
    <row r="120" spans="1:10" s="6" customFormat="1" ht="14.25">
      <c r="A120" s="2"/>
      <c r="B120" s="2"/>
      <c r="C120" s="2"/>
      <c r="D120" s="23"/>
      <c r="E120" s="23"/>
      <c r="F120" s="2"/>
      <c r="G120" s="2"/>
      <c r="H120" s="2"/>
      <c r="I120" s="2"/>
      <c r="J120" s="23"/>
    </row>
    <row r="121" spans="1:10" s="6" customFormat="1" ht="14.25">
      <c r="A121" s="2"/>
      <c r="B121" s="2"/>
      <c r="C121" s="2"/>
      <c r="D121" s="23"/>
      <c r="E121" s="23"/>
      <c r="F121" s="2"/>
      <c r="G121" s="2"/>
      <c r="H121" s="2"/>
      <c r="I121" s="2"/>
      <c r="J121" s="23"/>
    </row>
  </sheetData>
  <sheetProtection/>
  <mergeCells count="14">
    <mergeCell ref="A110:J110"/>
    <mergeCell ref="E8:J8"/>
    <mergeCell ref="B9:J9"/>
    <mergeCell ref="B10:J10"/>
    <mergeCell ref="E6:J6"/>
    <mergeCell ref="C1:D1"/>
    <mergeCell ref="A12:A13"/>
    <mergeCell ref="B12:B13"/>
    <mergeCell ref="C8:D8"/>
    <mergeCell ref="C12:C13"/>
    <mergeCell ref="E1:J1"/>
    <mergeCell ref="B3:J3"/>
    <mergeCell ref="B4:J4"/>
    <mergeCell ref="B5:J5"/>
  </mergeCells>
  <printOptions horizontalCentered="1"/>
  <pageMargins left="0.25" right="0.25" top="0.75" bottom="0.75" header="0.3" footer="0.3"/>
  <pageSetup fitToHeight="1" fitToWidth="1" horizontalDpi="600" verticalDpi="600" orientation="portrait" scale="81" r:id="rId2"/>
  <headerFooter alignWithMargins="0">
    <oddHeader>&amp;C&amp;"Geneva,Bold"&amp;14BUDGET TEMPLATE &amp;"Geneva,Regular"&amp;9
</oddHeader>
    <oddFooter>&amp;CPage &amp;P&amp;RBudget Template 2011 Revised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</dc:creator>
  <cp:keywords/>
  <dc:description/>
  <cp:lastModifiedBy>jba153</cp:lastModifiedBy>
  <cp:lastPrinted>2018-06-12T14:34:19Z</cp:lastPrinted>
  <dcterms:created xsi:type="dcterms:W3CDTF">1998-12-21T17:51:43Z</dcterms:created>
  <dcterms:modified xsi:type="dcterms:W3CDTF">2018-10-05T21:36:04Z</dcterms:modified>
  <cp:category/>
  <cp:version/>
  <cp:contentType/>
  <cp:contentStatus/>
</cp:coreProperties>
</file>